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tonement Financial Stuff\Financials 2019\"/>
    </mc:Choice>
  </mc:AlternateContent>
  <xr:revisionPtr revIDLastSave="0" documentId="8_{FD1B5461-58A3-4007-A746-496C74E844FA}" xr6:coauthVersionLast="43" xr6:coauthVersionMax="43" xr10:uidLastSave="{00000000-0000-0000-0000-000000000000}"/>
  <bookViews>
    <workbookView xWindow="-90" yWindow="-90" windowWidth="19380" windowHeight="10380" xr2:uid="{9C70E41B-0561-48F0-858E-9C5D4C7FFED9}"/>
  </bookViews>
  <sheets>
    <sheet name="YTD_SOFP" sheetId="4" r:id="rId1"/>
    <sheet name="YTD P&amp;L" sheetId="3" r:id="rId2"/>
    <sheet name="May BalSheet" sheetId="2" r:id="rId3"/>
    <sheet name="May P&amp;L" sheetId="1" r:id="rId4"/>
  </sheets>
  <definedNames>
    <definedName name="_xlnm.Print_Titles" localSheetId="2">'May BalSheet'!$A:$E,'May BalSheet'!$1:$1</definedName>
    <definedName name="_xlnm.Print_Titles" localSheetId="3">'May P&amp;L'!$A:$G,'May P&amp;L'!$1:$1</definedName>
    <definedName name="_xlnm.Print_Titles" localSheetId="1">'YTD P&amp;L'!$A:$G,'YTD P&amp;L'!$1:$1</definedName>
    <definedName name="_xlnm.Print_Titles" localSheetId="0">YTD_SOFP!$A:$E,YTD_SOFP!$1:$1</definedName>
    <definedName name="QB_COLUMN_29" localSheetId="2" hidden="1">'May BalSheet'!$F$1</definedName>
    <definedName name="QB_COLUMN_29" localSheetId="3" hidden="1">'May P&amp;L'!$H$1</definedName>
    <definedName name="QB_COLUMN_29" localSheetId="1" hidden="1">'YTD P&amp;L'!$H$1</definedName>
    <definedName name="QB_COLUMN_29" localSheetId="0" hidden="1">YTD_SOFP!$F$1</definedName>
    <definedName name="QB_DATA_0" localSheetId="2" hidden="1">'May BalSheet'!$6:$6,'May BalSheet'!$7:$7,'May BalSheet'!$8:$8,'May BalSheet'!$9:$9,'May BalSheet'!$10:$10,'May BalSheet'!$12:$12,'May BalSheet'!$15:$15,'May BalSheet'!$16:$16,'May BalSheet'!$17:$17,'May BalSheet'!$21:$21,'May BalSheet'!$22:$22,'May BalSheet'!$23:$23,'May BalSheet'!$27:$27,'May BalSheet'!$28:$28,'May BalSheet'!$36:$36,'May BalSheet'!$41:$41</definedName>
    <definedName name="QB_DATA_0" localSheetId="3" hidden="1">'May P&amp;L'!$5:$5,'May P&amp;L'!$6:$6,'May P&amp;L'!$7:$7,'May P&amp;L'!$10:$10,'May P&amp;L'!$11:$11,'May P&amp;L'!$18:$18,'May P&amp;L'!$19:$19,'May P&amp;L'!$21:$21,'May P&amp;L'!$24:$24,'May P&amp;L'!$25:$25,'May P&amp;L'!$26:$26,'May P&amp;L'!$27:$27,'May P&amp;L'!$30:$30,'May P&amp;L'!$31:$31,'May P&amp;L'!$34:$34,'May P&amp;L'!$35:$35</definedName>
    <definedName name="QB_DATA_0" localSheetId="1" hidden="1">'YTD P&amp;L'!$5:$5,'YTD P&amp;L'!$6:$6,'YTD P&amp;L'!$7:$7,'YTD P&amp;L'!$8:$8,'YTD P&amp;L'!$9:$9,'YTD P&amp;L'!$10:$10,'YTD P&amp;L'!$13:$13,'YTD P&amp;L'!$14:$14,'YTD P&amp;L'!$17:$17,'YTD P&amp;L'!$18:$18,'YTD P&amp;L'!$20:$20,'YTD P&amp;L'!$25:$25,'YTD P&amp;L'!$29:$29,'YTD P&amp;L'!$30:$30,'YTD P&amp;L'!$31:$31,'YTD P&amp;L'!$32:$32</definedName>
    <definedName name="QB_DATA_0" localSheetId="0" hidden="1">YTD_SOFP!$6:$6,YTD_SOFP!$7:$7,YTD_SOFP!$8:$8,YTD_SOFP!$9:$9,YTD_SOFP!$10:$10,YTD_SOFP!$12:$12,YTD_SOFP!$15:$15,YTD_SOFP!$16:$16,YTD_SOFP!$17:$17,YTD_SOFP!$21:$21,YTD_SOFP!$22:$22,YTD_SOFP!$23:$23,YTD_SOFP!$27:$27,YTD_SOFP!$28:$28,YTD_SOFP!$36:$36,YTD_SOFP!$41:$41</definedName>
    <definedName name="QB_DATA_1" localSheetId="2" hidden="1">'May BalSheet'!$42:$42,'May BalSheet'!$43:$43,'May BalSheet'!$44:$44</definedName>
    <definedName name="QB_DATA_1" localSheetId="3" hidden="1">'May P&amp;L'!$36:$36,'May P&amp;L'!$37:$37,'May P&amp;L'!$38:$38,'May P&amp;L'!$39:$39,'May P&amp;L'!$42:$42,'May P&amp;L'!$43:$43,'May P&amp;L'!$44:$44,'May P&amp;L'!$45:$45,'May P&amp;L'!$46:$46,'May P&amp;L'!$47:$47,'May P&amp;L'!$48:$48,'May P&amp;L'!$51:$51,'May P&amp;L'!$54:$54,'May P&amp;L'!$55:$55,'May P&amp;L'!$56:$56,'May P&amp;L'!$57:$57</definedName>
    <definedName name="QB_DATA_1" localSheetId="1" hidden="1">'YTD P&amp;L'!$33:$33,'YTD P&amp;L'!$34:$34,'YTD P&amp;L'!$35:$35,'YTD P&amp;L'!$36:$36,'YTD P&amp;L'!$37:$37,'YTD P&amp;L'!$39:$39,'YTD P&amp;L'!$40:$40,'YTD P&amp;L'!$43:$43,'YTD P&amp;L'!$46:$46,'YTD P&amp;L'!$47:$47,'YTD P&amp;L'!$48:$48,'YTD P&amp;L'!$49:$49,'YTD P&amp;L'!$50:$50,'YTD P&amp;L'!$51:$51,'YTD P&amp;L'!$54:$54,'YTD P&amp;L'!$55:$55</definedName>
    <definedName name="QB_DATA_1" localSheetId="0" hidden="1">YTD_SOFP!$42:$42,YTD_SOFP!$43:$43,YTD_SOFP!$44:$44</definedName>
    <definedName name="QB_DATA_2" localSheetId="3" hidden="1">'May P&amp;L'!$60:$60,'May P&amp;L'!$63:$63,'May P&amp;L'!$70:$70,'May P&amp;L'!$72:$72,'May P&amp;L'!$74:$74,'May P&amp;L'!$75:$75,'May P&amp;L'!$78:$78,'May P&amp;L'!$79:$79,'May P&amp;L'!$80:$80</definedName>
    <definedName name="QB_DATA_2" localSheetId="1" hidden="1">'YTD P&amp;L'!$56:$56,'YTD P&amp;L'!$57:$57,'YTD P&amp;L'!$58:$58,'YTD P&amp;L'!$59:$59,'YTD P&amp;L'!$62:$62,'YTD P&amp;L'!$65:$65,'YTD P&amp;L'!$66:$66,'YTD P&amp;L'!$67:$67,'YTD P&amp;L'!$68:$68,'YTD P&amp;L'!$69:$69,'YTD P&amp;L'!$70:$70,'YTD P&amp;L'!$71:$71,'YTD P&amp;L'!$73:$73,'YTD P&amp;L'!$75:$75,'YTD P&amp;L'!$78:$78,'YTD P&amp;L'!$79:$79</definedName>
    <definedName name="QB_DATA_3" localSheetId="1" hidden="1">'YTD P&amp;L'!$80:$80,'YTD P&amp;L'!$81:$81,'YTD P&amp;L'!$82:$82,'YTD P&amp;L'!$83:$83,'YTD P&amp;L'!$84:$84,'YTD P&amp;L'!$85:$85,'YTD P&amp;L'!$86:$86,'YTD P&amp;L'!$87:$87,'YTD P&amp;L'!$88:$88,'YTD P&amp;L'!$89:$89,'YTD P&amp;L'!$92:$92,'YTD P&amp;L'!$93:$93,'YTD P&amp;L'!$96:$96,'YTD P&amp;L'!$97:$97,'YTD P&amp;L'!$98:$98,'YTD P&amp;L'!$99:$99</definedName>
    <definedName name="QB_DATA_4" localSheetId="1" hidden="1">'YTD P&amp;L'!$100:$100,'YTD P&amp;L'!$102:$102,'YTD P&amp;L'!$104:$104,'YTD P&amp;L'!$105:$105,'YTD P&amp;L'!$108:$108,'YTD P&amp;L'!$115:$115,'YTD P&amp;L'!$116:$116,'YTD P&amp;L'!$117:$117,'YTD P&amp;L'!$119:$119,'YTD P&amp;L'!$120:$120,'YTD P&amp;L'!$121:$121,'YTD P&amp;L'!$123:$123,'YTD P&amp;L'!$124:$124,'YTD P&amp;L'!$125:$125,'YTD P&amp;L'!$128:$128,'YTD P&amp;L'!$129:$129</definedName>
    <definedName name="QB_DATA_5" localSheetId="1" hidden="1">'YTD P&amp;L'!$132:$132,'YTD P&amp;L'!$133:$133,'YTD P&amp;L'!$134:$134</definedName>
    <definedName name="QB_FORMULA_0" localSheetId="2" hidden="1">'May BalSheet'!$F$12,'May BalSheet'!$F$14,'May BalSheet'!$F$19,'May BalSheet'!$F$20,'May BalSheet'!$F$25,'May BalSheet'!$F$30,'May BalSheet'!$F$31,'May BalSheet'!$F$32,'May BalSheet'!$F$38,'May BalSheet'!$F$39,'May BalSheet'!$F$40,'May BalSheet'!$F$46,'May BalSheet'!$F$47</definedName>
    <definedName name="QB_FORMULA_0" localSheetId="3" hidden="1">'May P&amp;L'!$H$8,'May P&amp;L'!$H$12,'May P&amp;L'!$H$13,'May P&amp;L'!$H$14,'May P&amp;L'!$H$20,'May P&amp;L'!$H$22,'May P&amp;L'!$H$28,'May P&amp;L'!$H$32,'May P&amp;L'!$H$40,'May P&amp;L'!$H$49,'May P&amp;L'!$H$52,'May P&amp;L'!$H$58,'May P&amp;L'!$H$61,'May P&amp;L'!$H$64,'May P&amp;L'!$H$65,'May P&amp;L'!$H$66</definedName>
    <definedName name="QB_FORMULA_0" localSheetId="1" hidden="1">'YTD P&amp;L'!$H$11,'YTD P&amp;L'!$H$15,'YTD P&amp;L'!$H$20,'YTD P&amp;L'!$H$22,'YTD P&amp;L'!$H$23,'YTD P&amp;L'!$H$27,'YTD P&amp;L'!$H$39,'YTD P&amp;L'!$H$42,'YTD P&amp;L'!$H$45,'YTD P&amp;L'!$H$53,'YTD P&amp;L'!$H$61,'YTD P&amp;L'!$H$64,'YTD P&amp;L'!$H$75,'YTD P&amp;L'!$H$77,'YTD P&amp;L'!$H$91,'YTD P&amp;L'!$H$95</definedName>
    <definedName name="QB_FORMULA_0" localSheetId="0" hidden="1">YTD_SOFP!$F$11,YTD_SOFP!$F$13,YTD_SOFP!$F$18,YTD_SOFP!$F$19,YTD_SOFP!$F$24,YTD_SOFP!$F$29,YTD_SOFP!$F$30,YTD_SOFP!$F$31,YTD_SOFP!$F$37,YTD_SOFP!$F$38,YTD_SOFP!$F$39,YTD_SOFP!$F$45,YTD_SOFP!$F$46</definedName>
    <definedName name="QB_FORMULA_1" localSheetId="3" hidden="1">'May P&amp;L'!$H$71,'May P&amp;L'!$H$76,'May P&amp;L'!$H$81,'May P&amp;L'!$H$82,'May P&amp;L'!$H$83,'May P&amp;L'!$H$84</definedName>
    <definedName name="QB_FORMULA_1" localSheetId="1" hidden="1">'YTD P&amp;L'!$H$102,'YTD P&amp;L'!$H$107,'YTD P&amp;L'!$H$110,'YTD P&amp;L'!$H$111,'YTD P&amp;L'!$H$112,'YTD P&amp;L'!$H$119,'YTD P&amp;L'!$H$127,'YTD P&amp;L'!$H$131,'YTD P&amp;L'!$H$136,'YTD P&amp;L'!$H$137,'YTD P&amp;L'!$H$138,'YTD P&amp;L'!$H$139</definedName>
    <definedName name="QB_ROW_1" localSheetId="2" hidden="1">'May BalSheet'!$A$2</definedName>
    <definedName name="QB_ROW_1" localSheetId="0" hidden="1">YTD_SOFP!$A$2</definedName>
    <definedName name="QB_ROW_100040" localSheetId="3" hidden="1">'May P&amp;L'!$E$50</definedName>
    <definedName name="QB_ROW_100040" localSheetId="1" hidden="1">'YTD P&amp;L'!$E$92</definedName>
    <definedName name="QB_ROW_10031" localSheetId="2" hidden="1">'May BalSheet'!$D$36</definedName>
    <definedName name="QB_ROW_10031" localSheetId="0" hidden="1">YTD_SOFP!$D$35</definedName>
    <definedName name="QB_ROW_100340" localSheetId="3" hidden="1">'May P&amp;L'!$E$52</definedName>
    <definedName name="QB_ROW_100340" localSheetId="1" hidden="1">'YTD P&amp;L'!$E$95</definedName>
    <definedName name="QB_ROW_101040" localSheetId="3" hidden="1">'May P&amp;L'!$E$53</definedName>
    <definedName name="QB_ROW_101040" localSheetId="1" hidden="1">'YTD P&amp;L'!$E$96</definedName>
    <definedName name="QB_ROW_1011" localSheetId="2" hidden="1">'May BalSheet'!$B$3</definedName>
    <definedName name="QB_ROW_1011" localSheetId="0" hidden="1">YTD_SOFP!$B$3</definedName>
    <definedName name="QB_ROW_101340" localSheetId="3" hidden="1">'May P&amp;L'!$E$58</definedName>
    <definedName name="QB_ROW_101340" localSheetId="1" hidden="1">'YTD P&amp;L'!$E$102</definedName>
    <definedName name="QB_ROW_10331" localSheetId="2" hidden="1">'May BalSheet'!$D$38</definedName>
    <definedName name="QB_ROW_10331" localSheetId="0" hidden="1">YTD_SOFP!$D$37</definedName>
    <definedName name="QB_ROW_107260" localSheetId="1" hidden="1">'YTD P&amp;L'!$G$32</definedName>
    <definedName name="QB_ROW_111260" localSheetId="1" hidden="1">'YTD P&amp;L'!$G$34</definedName>
    <definedName name="QB_ROW_113250" localSheetId="1" hidden="1">'YTD P&amp;L'!$F$41</definedName>
    <definedName name="QB_ROW_114260" localSheetId="1" hidden="1">'YTD P&amp;L'!$G$33</definedName>
    <definedName name="QB_ROW_130250" localSheetId="3" hidden="1">'May P&amp;L'!$F$56</definedName>
    <definedName name="QB_ROW_130250" localSheetId="1" hidden="1">'YTD P&amp;L'!$F$99</definedName>
    <definedName name="QB_ROW_1311" localSheetId="2" hidden="1">'May BalSheet'!$B$20</definedName>
    <definedName name="QB_ROW_1311" localSheetId="0" hidden="1">YTD_SOFP!$B$19</definedName>
    <definedName name="QB_ROW_134250" localSheetId="3" hidden="1">'May P&amp;L'!$F$57</definedName>
    <definedName name="QB_ROW_134250" localSheetId="1" hidden="1">'YTD P&amp;L'!$F$100</definedName>
    <definedName name="QB_ROW_135250" localSheetId="3" hidden="1">'May P&amp;L'!$F$55</definedName>
    <definedName name="QB_ROW_135250" localSheetId="1" hidden="1">'YTD P&amp;L'!$F$98</definedName>
    <definedName name="QB_ROW_137250" localSheetId="1" hidden="1">'YTD P&amp;L'!$F$80</definedName>
    <definedName name="QB_ROW_14011" localSheetId="2" hidden="1">'May BalSheet'!$B$41</definedName>
    <definedName name="QB_ROW_14011" localSheetId="0" hidden="1">YTD_SOFP!$B$40</definedName>
    <definedName name="QB_ROW_141250" localSheetId="1" hidden="1">'YTD P&amp;L'!$F$63</definedName>
    <definedName name="QB_ROW_14311" localSheetId="2" hidden="1">'May BalSheet'!$B$46</definedName>
    <definedName name="QB_ROW_14311" localSheetId="0" hidden="1">YTD_SOFP!$B$45</definedName>
    <definedName name="QB_ROW_145250" localSheetId="1" hidden="1">'YTD P&amp;L'!$F$68</definedName>
    <definedName name="QB_ROW_147240" localSheetId="1" hidden="1">'YTD P&amp;L'!$E$103</definedName>
    <definedName name="QB_ROW_149250" localSheetId="3" hidden="1">'May P&amp;L'!$F$30</definedName>
    <definedName name="QB_ROW_149250" localSheetId="1" hidden="1">'YTD P&amp;L'!$F$59</definedName>
    <definedName name="QB_ROW_150250" localSheetId="3" hidden="1">'May P&amp;L'!$F$43</definedName>
    <definedName name="QB_ROW_150250" localSheetId="1" hidden="1">'YTD P&amp;L'!$F$81</definedName>
    <definedName name="QB_ROW_151250" localSheetId="3" hidden="1">'May P&amp;L'!$F$54</definedName>
    <definedName name="QB_ROW_151250" localSheetId="1" hidden="1">'YTD P&amp;L'!$F$97</definedName>
    <definedName name="QB_ROW_152250" localSheetId="3" hidden="1">'May P&amp;L'!$F$36</definedName>
    <definedName name="QB_ROW_152250" localSheetId="1" hidden="1">'YTD P&amp;L'!$F$69</definedName>
    <definedName name="QB_ROW_154250" localSheetId="3" hidden="1">'May P&amp;L'!$F$34</definedName>
    <definedName name="QB_ROW_154250" localSheetId="1" hidden="1">'YTD P&amp;L'!$F$66</definedName>
    <definedName name="QB_ROW_155250" localSheetId="1" hidden="1">'YTD P&amp;L'!$F$93</definedName>
    <definedName name="QB_ROW_156250" localSheetId="3" hidden="1">'May P&amp;L'!$F$44</definedName>
    <definedName name="QB_ROW_156250" localSheetId="1" hidden="1">'YTD P&amp;L'!$F$82</definedName>
    <definedName name="QB_ROW_158240" localSheetId="2" hidden="1">'May BalSheet'!$E$37</definedName>
    <definedName name="QB_ROW_158240" localSheetId="0" hidden="1">YTD_SOFP!$E$36</definedName>
    <definedName name="QB_ROW_162250" localSheetId="1" hidden="1">'YTD P&amp;L'!$F$44</definedName>
    <definedName name="QB_ROW_168250" localSheetId="1" hidden="1">'YTD P&amp;L'!$F$57</definedName>
    <definedName name="QB_ROW_169250" localSheetId="3" hidden="1">'May P&amp;L'!$F$35</definedName>
    <definedName name="QB_ROW_169250" localSheetId="1" hidden="1">'YTD P&amp;L'!$F$67</definedName>
    <definedName name="QB_ROW_17221" localSheetId="2" hidden="1">'May BalSheet'!$C$45</definedName>
    <definedName name="QB_ROW_17221" localSheetId="0" hidden="1">YTD_SOFP!$C$44</definedName>
    <definedName name="QB_ROW_180250" localSheetId="1" hidden="1">'YTD P&amp;L'!$F$85</definedName>
    <definedName name="QB_ROW_181250" localSheetId="3" hidden="1">'May P&amp;L'!$F$45</definedName>
    <definedName name="QB_ROW_181250" localSheetId="1" hidden="1">'YTD P&amp;L'!$F$84</definedName>
    <definedName name="QB_ROW_18301" localSheetId="3" hidden="1">'May P&amp;L'!$A$84</definedName>
    <definedName name="QB_ROW_18301" localSheetId="1" hidden="1">'YTD P&amp;L'!$A$138</definedName>
    <definedName name="QB_ROW_183250" localSheetId="3" hidden="1">'May P&amp;L'!$F$46</definedName>
    <definedName name="QB_ROW_183250" localSheetId="1" hidden="1">'YTD P&amp;L'!$F$87</definedName>
    <definedName name="QB_ROW_186250" localSheetId="3" hidden="1">'May P&amp;L'!$F$39</definedName>
    <definedName name="QB_ROW_186250" localSheetId="1" hidden="1">'YTD P&amp;L'!$F$72</definedName>
    <definedName name="QB_ROW_19011" localSheetId="3" hidden="1">'May P&amp;L'!$B$2</definedName>
    <definedName name="QB_ROW_19011" localSheetId="1" hidden="1">'YTD P&amp;L'!$B$2</definedName>
    <definedName name="QB_ROW_190250" localSheetId="3" hidden="1">'May P&amp;L'!$F$42</definedName>
    <definedName name="QB_ROW_190250" localSheetId="1" hidden="1">'YTD P&amp;L'!$F$79</definedName>
    <definedName name="QB_ROW_191250" localSheetId="1" hidden="1">'YTD P&amp;L'!$F$83</definedName>
    <definedName name="QB_ROW_19311" localSheetId="3" hidden="1">'May P&amp;L'!$B$66</definedName>
    <definedName name="QB_ROW_19311" localSheetId="1" hidden="1">'YTD P&amp;L'!$B$111</definedName>
    <definedName name="QB_ROW_193250" localSheetId="3" hidden="1">'May P&amp;L'!$F$51</definedName>
    <definedName name="QB_ROW_193250" localSheetId="1" hidden="1">'YTD P&amp;L'!$F$94</definedName>
    <definedName name="QB_ROW_196230" localSheetId="2" hidden="1">'May BalSheet'!$D$13</definedName>
    <definedName name="QB_ROW_196230" localSheetId="0" hidden="1">YTD_SOFP!$D$12</definedName>
    <definedName name="QB_ROW_20031" localSheetId="3" hidden="1">'May P&amp;L'!$D$3</definedName>
    <definedName name="QB_ROW_20031" localSheetId="1" hidden="1">'YTD P&amp;L'!$D$3</definedName>
    <definedName name="QB_ROW_2021" localSheetId="2" hidden="1">'May BalSheet'!$C$4</definedName>
    <definedName name="QB_ROW_2021" localSheetId="0" hidden="1">YTD_SOFP!$C$4</definedName>
    <definedName name="QB_ROW_202230" localSheetId="3" hidden="1">'May P&amp;L'!$D$72</definedName>
    <definedName name="QB_ROW_202230" localSheetId="1" hidden="1">'YTD P&amp;L'!$D$121</definedName>
    <definedName name="QB_ROW_20331" localSheetId="3" hidden="1">'May P&amp;L'!$D$13</definedName>
    <definedName name="QB_ROW_20331" localSheetId="1" hidden="1">'YTD P&amp;L'!$D$21</definedName>
    <definedName name="QB_ROW_21031" localSheetId="3" hidden="1">'May P&amp;L'!$D$15</definedName>
    <definedName name="QB_ROW_21031" localSheetId="1" hidden="1">'YTD P&amp;L'!$D$24</definedName>
    <definedName name="QB_ROW_21331" localSheetId="3" hidden="1">'May P&amp;L'!$D$65</definedName>
    <definedName name="QB_ROW_21331" localSheetId="1" hidden="1">'YTD P&amp;L'!$D$110</definedName>
    <definedName name="QB_ROW_219260" localSheetId="1" hidden="1">'YTD P&amp;L'!$G$31</definedName>
    <definedName name="QB_ROW_22011" localSheetId="3" hidden="1">'May P&amp;L'!$B$67</definedName>
    <definedName name="QB_ROW_22011" localSheetId="1" hidden="1">'YTD P&amp;L'!$B$112</definedName>
    <definedName name="QB_ROW_22311" localSheetId="3" hidden="1">'May P&amp;L'!$B$83</definedName>
    <definedName name="QB_ROW_22311" localSheetId="1" hidden="1">'YTD P&amp;L'!$B$137</definedName>
    <definedName name="QB_ROW_23021" localSheetId="3" hidden="1">'May P&amp;L'!$C$68</definedName>
    <definedName name="QB_ROW_23021" localSheetId="1" hidden="1">'YTD P&amp;L'!$C$113</definedName>
    <definedName name="QB_ROW_231040" localSheetId="3" hidden="1">'May P&amp;L'!$E$4</definedName>
    <definedName name="QB_ROW_231040" localSheetId="1" hidden="1">'YTD P&amp;L'!$E$4</definedName>
    <definedName name="QB_ROW_231340" localSheetId="3" hidden="1">'May P&amp;L'!$E$8</definedName>
    <definedName name="QB_ROW_231340" localSheetId="1" hidden="1">'YTD P&amp;L'!$E$11</definedName>
    <definedName name="QB_ROW_2321" localSheetId="2" hidden="1">'May BalSheet'!$C$14</definedName>
    <definedName name="QB_ROW_2321" localSheetId="0" hidden="1">YTD_SOFP!$C$13</definedName>
    <definedName name="QB_ROW_23321" localSheetId="3" hidden="1">'May P&amp;L'!$C$82</definedName>
    <definedName name="QB_ROW_23321" localSheetId="1" hidden="1">'YTD P&amp;L'!$C$136</definedName>
    <definedName name="QB_ROW_252250" localSheetId="1" hidden="1">'YTD P&amp;L'!$F$55</definedName>
    <definedName name="QB_ROW_255250" localSheetId="3" hidden="1">'May P&amp;L'!$F$11</definedName>
    <definedName name="QB_ROW_255250" localSheetId="1" hidden="1">'YTD P&amp;L'!$F$19</definedName>
    <definedName name="QB_ROW_259050" localSheetId="3" hidden="1">'May P&amp;L'!$F$17</definedName>
    <definedName name="QB_ROW_259050" localSheetId="1" hidden="1">'YTD P&amp;L'!$F$29</definedName>
    <definedName name="QB_ROW_259260" localSheetId="3" hidden="1">'May P&amp;L'!$G$19</definedName>
    <definedName name="QB_ROW_259260" localSheetId="1" hidden="1">'YTD P&amp;L'!$G$38</definedName>
    <definedName name="QB_ROW_259350" localSheetId="3" hidden="1">'May P&amp;L'!$F$20</definedName>
    <definedName name="QB_ROW_259350" localSheetId="1" hidden="1">'YTD P&amp;L'!$F$39</definedName>
    <definedName name="QB_ROW_260260" localSheetId="1" hidden="1">'YTD P&amp;L'!$G$35</definedName>
    <definedName name="QB_ROW_278320" localSheetId="2" hidden="1">'May BalSheet'!$C$23</definedName>
    <definedName name="QB_ROW_278320" localSheetId="0" hidden="1">YTD_SOFP!$C$22</definedName>
    <definedName name="QB_ROW_289020" localSheetId="2" hidden="1">'May BalSheet'!$C$27</definedName>
    <definedName name="QB_ROW_289020" localSheetId="0" hidden="1">YTD_SOFP!$C$26</definedName>
    <definedName name="QB_ROW_289320" localSheetId="2" hidden="1">'May BalSheet'!$C$30</definedName>
    <definedName name="QB_ROW_289320" localSheetId="0" hidden="1">YTD_SOFP!$C$29</definedName>
    <definedName name="QB_ROW_290230" localSheetId="2" hidden="1">'May BalSheet'!$D$28</definedName>
    <definedName name="QB_ROW_290230" localSheetId="0" hidden="1">YTD_SOFP!$D$27</definedName>
    <definedName name="QB_ROW_291230" localSheetId="2" hidden="1">'May BalSheet'!$D$29</definedName>
    <definedName name="QB_ROW_291230" localSheetId="0" hidden="1">YTD_SOFP!$D$28</definedName>
    <definedName name="QB_ROW_301" localSheetId="2" hidden="1">'May BalSheet'!$A$32</definedName>
    <definedName name="QB_ROW_301" localSheetId="0" hidden="1">YTD_SOFP!$A$31</definedName>
    <definedName name="QB_ROW_314240" localSheetId="1" hidden="1">'YTD P&amp;L'!$E$130</definedName>
    <definedName name="QB_ROW_315230" localSheetId="2" hidden="1">'May BalSheet'!$D$16</definedName>
    <definedName name="QB_ROW_315230" localSheetId="0" hidden="1">YTD_SOFP!$D$15</definedName>
    <definedName name="QB_ROW_317240" localSheetId="1" hidden="1">'YTD P&amp;L'!$E$129</definedName>
    <definedName name="QB_ROW_3220" localSheetId="2" hidden="1">'May BalSheet'!$C$42</definedName>
    <definedName name="QB_ROW_3220" localSheetId="0" hidden="1">YTD_SOFP!$C$41</definedName>
    <definedName name="QB_ROW_328240" localSheetId="1" hidden="1">'YTD P&amp;L'!$E$21</definedName>
    <definedName name="QB_ROW_334040" localSheetId="1" hidden="1">'YTD P&amp;L'!$E$12</definedName>
    <definedName name="QB_ROW_334340" localSheetId="1" hidden="1">'YTD P&amp;L'!$E$15</definedName>
    <definedName name="QB_ROW_341040" localSheetId="3" hidden="1">'May P&amp;L'!$E$23</definedName>
    <definedName name="QB_ROW_341040" localSheetId="1" hidden="1">'YTD P&amp;L'!$E$46</definedName>
    <definedName name="QB_ROW_341340" localSheetId="3" hidden="1">'May P&amp;L'!$E$28</definedName>
    <definedName name="QB_ROW_341340" localSheetId="1" hidden="1">'YTD P&amp;L'!$E$53</definedName>
    <definedName name="QB_ROW_342250" localSheetId="1" hidden="1">'YTD P&amp;L'!$F$47</definedName>
    <definedName name="QB_ROW_344250" localSheetId="3" hidden="1">'May P&amp;L'!$F$24</definedName>
    <definedName name="QB_ROW_344250" localSheetId="1" hidden="1">'YTD P&amp;L'!$F$48</definedName>
    <definedName name="QB_ROW_345250" localSheetId="3" hidden="1">'May P&amp;L'!$F$25</definedName>
    <definedName name="QB_ROW_345250" localSheetId="1" hidden="1">'YTD P&amp;L'!$F$49</definedName>
    <definedName name="QB_ROW_346250" localSheetId="3" hidden="1">'May P&amp;L'!$F$37</definedName>
    <definedName name="QB_ROW_346250" localSheetId="1" hidden="1">'YTD P&amp;L'!$F$70</definedName>
    <definedName name="QB_ROW_348250" localSheetId="1" hidden="1">'YTD P&amp;L'!$F$58</definedName>
    <definedName name="QB_ROW_352250" localSheetId="1" hidden="1">'YTD P&amp;L'!$F$56</definedName>
    <definedName name="QB_ROW_353340" localSheetId="1" hidden="1">'YTD P&amp;L'!$E$125</definedName>
    <definedName name="QB_ROW_358250" localSheetId="3" hidden="1">'May P&amp;L'!$F$38</definedName>
    <definedName name="QB_ROW_358250" localSheetId="1" hidden="1">'YTD P&amp;L'!$F$71</definedName>
    <definedName name="QB_ROW_359250" localSheetId="3" hidden="1">'May P&amp;L'!$F$5</definedName>
    <definedName name="QB_ROW_359250" localSheetId="1" hidden="1">'YTD P&amp;L'!$F$5</definedName>
    <definedName name="QB_ROW_360250" localSheetId="1" hidden="1">'YTD P&amp;L'!$F$6</definedName>
    <definedName name="QB_ROW_361250" localSheetId="1" hidden="1">'YTD P&amp;L'!$F$7</definedName>
    <definedName name="QB_ROW_362250" localSheetId="3" hidden="1">'May P&amp;L'!$F$6</definedName>
    <definedName name="QB_ROW_362250" localSheetId="1" hidden="1">'YTD P&amp;L'!$F$8</definedName>
    <definedName name="QB_ROW_366240" localSheetId="2" hidden="1">'May BalSheet'!$E$11</definedName>
    <definedName name="QB_ROW_366240" localSheetId="0" hidden="1">YTD_SOFP!$E$10</definedName>
    <definedName name="QB_ROW_369030" localSheetId="1" hidden="1">'YTD P&amp;L'!$D$127</definedName>
    <definedName name="QB_ROW_369330" localSheetId="1" hidden="1">'YTD P&amp;L'!$D$130</definedName>
    <definedName name="QB_ROW_370030" localSheetId="3" hidden="1">'May P&amp;L'!$D$77</definedName>
    <definedName name="QB_ROW_370030" localSheetId="1" hidden="1">'YTD P&amp;L'!$D$131</definedName>
    <definedName name="QB_ROW_370330" localSheetId="3" hidden="1">'May P&amp;L'!$D$81</definedName>
    <definedName name="QB_ROW_370330" localSheetId="1" hidden="1">'YTD P&amp;L'!$D$135</definedName>
    <definedName name="QB_ROW_371240" localSheetId="3" hidden="1">'May P&amp;L'!$E$78</definedName>
    <definedName name="QB_ROW_371240" localSheetId="1" hidden="1">'YTD P&amp;L'!$E$133</definedName>
    <definedName name="QB_ROW_372240" localSheetId="3" hidden="1">'May P&amp;L'!$E$79</definedName>
    <definedName name="QB_ROW_372240" localSheetId="1" hidden="1">'YTD P&amp;L'!$E$134</definedName>
    <definedName name="QB_ROW_373240" localSheetId="3" hidden="1">'May P&amp;L'!$E$80</definedName>
    <definedName name="QB_ROW_373240" localSheetId="1" hidden="1">'YTD P&amp;L'!$E$135</definedName>
    <definedName name="QB_ROW_374340" localSheetId="1" hidden="1">'YTD P&amp;L'!$E$117</definedName>
    <definedName name="QB_ROW_375340" localSheetId="3" hidden="1">'May P&amp;L'!$E$70</definedName>
    <definedName name="QB_ROW_375340" localSheetId="1" hidden="1">'YTD P&amp;L'!$E$116</definedName>
    <definedName name="QB_ROW_376340" localSheetId="3" hidden="1">'May P&amp;L'!$E$74</definedName>
    <definedName name="QB_ROW_376340" localSheetId="1" hidden="1">'YTD P&amp;L'!$E$124</definedName>
    <definedName name="QB_ROW_379240" localSheetId="3" hidden="1">'May P&amp;L'!$E$75</definedName>
    <definedName name="QB_ROW_379240" localSheetId="1" hidden="1">'YTD P&amp;L'!$E$126</definedName>
    <definedName name="QB_ROW_382030" localSheetId="3" hidden="1">'May P&amp;L'!$D$73</definedName>
    <definedName name="QB_ROW_382030" localSheetId="1" hidden="1">'YTD P&amp;L'!$D$122</definedName>
    <definedName name="QB_ROW_382330" localSheetId="3" hidden="1">'May P&amp;L'!$D$76</definedName>
    <definedName name="QB_ROW_382330" localSheetId="1" hidden="1">'YTD P&amp;L'!$D$126</definedName>
    <definedName name="QB_ROW_383030" localSheetId="3" hidden="1">'May P&amp;L'!$D$69</definedName>
    <definedName name="QB_ROW_383030" localSheetId="1" hidden="1">'YTD P&amp;L'!$D$114</definedName>
    <definedName name="QB_ROW_383240" localSheetId="1" hidden="1">'YTD P&amp;L'!$E$118</definedName>
    <definedName name="QB_ROW_383330" localSheetId="3" hidden="1">'May P&amp;L'!$D$71</definedName>
    <definedName name="QB_ROW_383330" localSheetId="1" hidden="1">'YTD P&amp;L'!$D$118</definedName>
    <definedName name="QB_ROW_385250" localSheetId="3" hidden="1">'May P&amp;L'!$F$7</definedName>
    <definedName name="QB_ROW_385250" localSheetId="1" hidden="1">'YTD P&amp;L'!$F$9</definedName>
    <definedName name="QB_ROW_39220" localSheetId="2" hidden="1">'May BalSheet'!$C$43</definedName>
    <definedName name="QB_ROW_39220" localSheetId="0" hidden="1">YTD_SOFP!$C$42</definedName>
    <definedName name="QB_ROW_393250" localSheetId="3" hidden="1">'May P&amp;L'!$F$10</definedName>
    <definedName name="QB_ROW_393250" localSheetId="1" hidden="1">'YTD P&amp;L'!$F$18</definedName>
    <definedName name="QB_ROW_394260" localSheetId="1" hidden="1">'YTD P&amp;L'!$G$30</definedName>
    <definedName name="QB_ROW_395250" localSheetId="1" hidden="1">'YTD P&amp;L'!$F$10</definedName>
    <definedName name="QB_ROW_396230" localSheetId="2" hidden="1">'May BalSheet'!$D$17</definedName>
    <definedName name="QB_ROW_396230" localSheetId="0" hidden="1">YTD_SOFP!$D$16</definedName>
    <definedName name="QB_ROW_398240" localSheetId="2" hidden="1">'May BalSheet'!$E$7</definedName>
    <definedName name="QB_ROW_398240" localSheetId="0" hidden="1">YTD_SOFP!$E$7</definedName>
    <definedName name="QB_ROW_399240" localSheetId="2" hidden="1">'May BalSheet'!$E$9</definedName>
    <definedName name="QB_ROW_399240" localSheetId="0" hidden="1">YTD_SOFP!$E$8</definedName>
    <definedName name="QB_ROW_400230" localSheetId="2" hidden="1">'May BalSheet'!$D$18</definedName>
    <definedName name="QB_ROW_400230" localSheetId="0" hidden="1">YTD_SOFP!$D$17</definedName>
    <definedName name="QB_ROW_401240" localSheetId="2" hidden="1">'May BalSheet'!$E$6</definedName>
    <definedName name="QB_ROW_401240" localSheetId="0" hidden="1">YTD_SOFP!$E$6</definedName>
    <definedName name="QB_ROW_4021" localSheetId="2" hidden="1">'May BalSheet'!$C$15</definedName>
    <definedName name="QB_ROW_4021" localSheetId="0" hidden="1">YTD_SOFP!$C$14</definedName>
    <definedName name="QB_ROW_402220" localSheetId="2" hidden="1">'May BalSheet'!$C$24</definedName>
    <definedName name="QB_ROW_402220" localSheetId="0" hidden="1">YTD_SOFP!$C$23</definedName>
    <definedName name="QB_ROW_40320" localSheetId="2" hidden="1">'May BalSheet'!$C$44</definedName>
    <definedName name="QB_ROW_40320" localSheetId="0" hidden="1">YTD_SOFP!$C$43</definedName>
    <definedName name="QB_ROW_406260" localSheetId="3" hidden="1">'May P&amp;L'!$G$18</definedName>
    <definedName name="QB_ROW_406260" localSheetId="1" hidden="1">'YTD P&amp;L'!$G$36</definedName>
    <definedName name="QB_ROW_407260" localSheetId="1" hidden="1">'YTD P&amp;L'!$G$37</definedName>
    <definedName name="QB_ROW_408250" localSheetId="3" hidden="1">'May P&amp;L'!$F$31</definedName>
    <definedName name="QB_ROW_408250" localSheetId="1" hidden="1">'YTD P&amp;L'!$F$60</definedName>
    <definedName name="QB_ROW_409250" localSheetId="1" hidden="1">'YTD P&amp;L'!$F$101</definedName>
    <definedName name="QB_ROW_411040" localSheetId="3" hidden="1">'May P&amp;L'!$E$59</definedName>
    <definedName name="QB_ROW_411040" localSheetId="1" hidden="1">'YTD P&amp;L'!$E$104</definedName>
    <definedName name="QB_ROW_411340" localSheetId="3" hidden="1">'May P&amp;L'!$E$61</definedName>
    <definedName name="QB_ROW_411340" localSheetId="1" hidden="1">'YTD P&amp;L'!$E$107</definedName>
    <definedName name="QB_ROW_414250" localSheetId="3" hidden="1">'May P&amp;L'!$F$60</definedName>
    <definedName name="QB_ROW_414250" localSheetId="1" hidden="1">'YTD P&amp;L'!$F$105</definedName>
    <definedName name="QB_ROW_416250" localSheetId="1" hidden="1">'YTD P&amp;L'!$F$106</definedName>
    <definedName name="QB_ROW_420040" localSheetId="3" hidden="1">'May P&amp;L'!$E$62</definedName>
    <definedName name="QB_ROW_420040" localSheetId="1" hidden="1">'YTD P&amp;L'!$E$108</definedName>
    <definedName name="QB_ROW_420340" localSheetId="3" hidden="1">'May P&amp;L'!$E$64</definedName>
    <definedName name="QB_ROW_420340" localSheetId="1" hidden="1">'YTD P&amp;L'!$E$110</definedName>
    <definedName name="QB_ROW_423250" localSheetId="3" hidden="1">'May P&amp;L'!$F$63</definedName>
    <definedName name="QB_ROW_423250" localSheetId="1" hidden="1">'YTD P&amp;L'!$F$109</definedName>
    <definedName name="QB_ROW_426250" localSheetId="3" hidden="1">'May P&amp;L'!$F$26</definedName>
    <definedName name="QB_ROW_426250" localSheetId="1" hidden="1">'YTD P&amp;L'!$F$50</definedName>
    <definedName name="QB_ROW_428230" localSheetId="1" hidden="1">'YTD P&amp;L'!$D$120</definedName>
    <definedName name="QB_ROW_430050" localSheetId="1" hidden="1">'YTD P&amp;L'!$F$73</definedName>
    <definedName name="QB_ROW_430350" localSheetId="1" hidden="1">'YTD P&amp;L'!$F$75</definedName>
    <definedName name="QB_ROW_431250" localSheetId="1" hidden="1">'YTD P&amp;L'!$F$51</definedName>
    <definedName name="QB_ROW_4320" localSheetId="2" hidden="1">'May BalSheet'!$C$22</definedName>
    <definedName name="QB_ROW_4320" localSheetId="0" hidden="1">YTD_SOFP!$C$21</definedName>
    <definedName name="QB_ROW_4321" localSheetId="2" hidden="1">'May BalSheet'!$C$19</definedName>
    <definedName name="QB_ROW_4321" localSheetId="0" hidden="1">YTD_SOFP!$C$18</definedName>
    <definedName name="QB_ROW_434260" localSheetId="1" hidden="1">'YTD P&amp;L'!$G$74</definedName>
    <definedName name="QB_ROW_437250" localSheetId="3" hidden="1">'May P&amp;L'!$F$48</definedName>
    <definedName name="QB_ROW_437250" localSheetId="1" hidden="1">'YTD P&amp;L'!$F$90</definedName>
    <definedName name="QB_ROW_438330" localSheetId="1" hidden="1">'YTD P&amp;L'!$D$119</definedName>
    <definedName name="QB_ROW_45030" localSheetId="2" hidden="1">'May BalSheet'!$D$5</definedName>
    <definedName name="QB_ROW_45030" localSheetId="0" hidden="1">YTD_SOFP!$D$5</definedName>
    <definedName name="QB_ROW_451040" localSheetId="1" hidden="1">'YTD P&amp;L'!$E$25</definedName>
    <definedName name="QB_ROW_451340" localSheetId="1" hidden="1">'YTD P&amp;L'!$E$27</definedName>
    <definedName name="QB_ROW_45330" localSheetId="2" hidden="1">'May BalSheet'!$D$12</definedName>
    <definedName name="QB_ROW_45330" localSheetId="0" hidden="1">YTD_SOFP!$D$11</definedName>
    <definedName name="QB_ROW_457250" localSheetId="1" hidden="1">'YTD P&amp;L'!$F$26</definedName>
    <definedName name="QB_ROW_462250" localSheetId="3" hidden="1">'May P&amp;L'!$F$21</definedName>
    <definedName name="QB_ROW_462250" localSheetId="1" hidden="1">'YTD P&amp;L'!$F$40</definedName>
    <definedName name="QB_ROW_465250" localSheetId="1" hidden="1">'YTD P&amp;L'!$F$88</definedName>
    <definedName name="QB_ROW_466250" localSheetId="3" hidden="1">'May P&amp;L'!$F$27</definedName>
    <definedName name="QB_ROW_466250" localSheetId="1" hidden="1">'YTD P&amp;L'!$F$52</definedName>
    <definedName name="QB_ROW_468250" localSheetId="3" hidden="1">'May P&amp;L'!$F$47</definedName>
    <definedName name="QB_ROW_468250" localSheetId="1" hidden="1">'YTD P&amp;L'!$F$89</definedName>
    <definedName name="QB_ROW_5011" localSheetId="2" hidden="1">'May BalSheet'!$B$21</definedName>
    <definedName name="QB_ROW_5011" localSheetId="0" hidden="1">YTD_SOFP!$B$20</definedName>
    <definedName name="QB_ROW_50240" localSheetId="2" hidden="1">'May BalSheet'!$E$10</definedName>
    <definedName name="QB_ROW_50240" localSheetId="0" hidden="1">YTD_SOFP!$E$9</definedName>
    <definedName name="QB_ROW_5311" localSheetId="2" hidden="1">'May BalSheet'!$B$25</definedName>
    <definedName name="QB_ROW_5311" localSheetId="0" hidden="1">YTD_SOFP!$B$24</definedName>
    <definedName name="QB_ROW_6011" localSheetId="2" hidden="1">'May BalSheet'!$B$26</definedName>
    <definedName name="QB_ROW_6011" localSheetId="0" hidden="1">YTD_SOFP!$B$25</definedName>
    <definedName name="QB_ROW_63040" localSheetId="3" hidden="1">'May P&amp;L'!$E$9</definedName>
    <definedName name="QB_ROW_63040" localSheetId="1" hidden="1">'YTD P&amp;L'!$E$17</definedName>
    <definedName name="QB_ROW_6311" localSheetId="2" hidden="1">'May BalSheet'!$B$31</definedName>
    <definedName name="QB_ROW_6311" localSheetId="0" hidden="1">YTD_SOFP!$B$30</definedName>
    <definedName name="QB_ROW_63340" localSheetId="3" hidden="1">'May P&amp;L'!$E$12</definedName>
    <definedName name="QB_ROW_63340" localSheetId="1" hidden="1">'YTD P&amp;L'!$E$20</definedName>
    <definedName name="QB_ROW_66250" localSheetId="1" hidden="1">'YTD P&amp;L'!$F$13</definedName>
    <definedName name="QB_ROW_7001" localSheetId="2" hidden="1">'May BalSheet'!$A$33</definedName>
    <definedName name="QB_ROW_7001" localSheetId="0" hidden="1">YTD_SOFP!$A$32</definedName>
    <definedName name="QB_ROW_7301" localSheetId="2" hidden="1">'May BalSheet'!$A$47</definedName>
    <definedName name="QB_ROW_7301" localSheetId="0" hidden="1">YTD_SOFP!$A$46</definedName>
    <definedName name="QB_ROW_8011" localSheetId="2" hidden="1">'May BalSheet'!$B$34</definedName>
    <definedName name="QB_ROW_8011" localSheetId="0" hidden="1">YTD_SOFP!$B$33</definedName>
    <definedName name="QB_ROW_8311" localSheetId="2" hidden="1">'May BalSheet'!$B$40</definedName>
    <definedName name="QB_ROW_8311" localSheetId="0" hidden="1">YTD_SOFP!$B$39</definedName>
    <definedName name="QB_ROW_85250" localSheetId="1" hidden="1">'YTD P&amp;L'!$F$14</definedName>
    <definedName name="QB_ROW_86321" localSheetId="3" hidden="1">'May P&amp;L'!$C$14</definedName>
    <definedName name="QB_ROW_86321" localSheetId="1" hidden="1">'YTD P&amp;L'!$C$22</definedName>
    <definedName name="QB_ROW_9021" localSheetId="2" hidden="1">'May BalSheet'!$C$35</definedName>
    <definedName name="QB_ROW_9021" localSheetId="0" hidden="1">YTD_SOFP!$C$34</definedName>
    <definedName name="QB_ROW_91040" localSheetId="1" hidden="1">'YTD P&amp;L'!$E$43</definedName>
    <definedName name="QB_ROW_91340" localSheetId="1" hidden="1">'YTD P&amp;L'!$E$45</definedName>
    <definedName name="QB_ROW_93040" localSheetId="3" hidden="1">'May P&amp;L'!$E$16</definedName>
    <definedName name="QB_ROW_93040" localSheetId="1" hidden="1">'YTD P&amp;L'!$E$28</definedName>
    <definedName name="QB_ROW_9321" localSheetId="2" hidden="1">'May BalSheet'!$C$39</definedName>
    <definedName name="QB_ROW_9321" localSheetId="0" hidden="1">YTD_SOFP!$C$38</definedName>
    <definedName name="QB_ROW_93340" localSheetId="3" hidden="1">'May P&amp;L'!$E$22</definedName>
    <definedName name="QB_ROW_93340" localSheetId="1" hidden="1">'YTD P&amp;L'!$E$42</definedName>
    <definedName name="QB_ROW_94040" localSheetId="3" hidden="1">'May P&amp;L'!$E$29</definedName>
    <definedName name="QB_ROW_94040" localSheetId="1" hidden="1">'YTD P&amp;L'!$E$54</definedName>
    <definedName name="QB_ROW_94340" localSheetId="3" hidden="1">'May P&amp;L'!$E$32</definedName>
    <definedName name="QB_ROW_94340" localSheetId="1" hidden="1">'YTD P&amp;L'!$E$61</definedName>
    <definedName name="QB_ROW_96040" localSheetId="1" hidden="1">'YTD P&amp;L'!$E$62</definedName>
    <definedName name="QB_ROW_96340" localSheetId="1" hidden="1">'YTD P&amp;L'!$E$64</definedName>
    <definedName name="QB_ROW_97040" localSheetId="3" hidden="1">'May P&amp;L'!$E$33</definedName>
    <definedName name="QB_ROW_97040" localSheetId="1" hidden="1">'YTD P&amp;L'!$E$65</definedName>
    <definedName name="QB_ROW_97250" localSheetId="1" hidden="1">'YTD P&amp;L'!$F$76</definedName>
    <definedName name="QB_ROW_97340" localSheetId="3" hidden="1">'May P&amp;L'!$E$40</definedName>
    <definedName name="QB_ROW_97340" localSheetId="1" hidden="1">'YTD P&amp;L'!$E$77</definedName>
    <definedName name="QB_ROW_98040" localSheetId="3" hidden="1">'May P&amp;L'!$E$41</definedName>
    <definedName name="QB_ROW_98040" localSheetId="1" hidden="1">'YTD P&amp;L'!$E$78</definedName>
    <definedName name="QB_ROW_98340" localSheetId="3" hidden="1">'May P&amp;L'!$E$49</definedName>
    <definedName name="QB_ROW_98340" localSheetId="1" hidden="1">'YTD P&amp;L'!$E$91</definedName>
    <definedName name="QB_ROW_99250" localSheetId="1" hidden="1">'YTD P&amp;L'!$F$86</definedName>
    <definedName name="QBCANSUPPORTUPDATE" localSheetId="2">TRUE</definedName>
    <definedName name="QBCANSUPPORTUPDATE" localSheetId="3">TRUE</definedName>
    <definedName name="QBCANSUPPORTUPDATE" localSheetId="1">TRUE</definedName>
    <definedName name="QBCANSUPPORTUPDATE" localSheetId="0">TRUE</definedName>
    <definedName name="QBCOMPANYFILENAME" localSheetId="2">"C:\Users\ehpoo\Desktop\Atonement General Fund.qbw"</definedName>
    <definedName name="QBCOMPANYFILENAME" localSheetId="3">"C:\Users\ehpoo\Desktop\Atonement General Fund.qbw"</definedName>
    <definedName name="QBCOMPANYFILENAME" localSheetId="1">"C:\Users\ehpoo\Desktop\Atonement General Fund.qbw"</definedName>
    <definedName name="QBCOMPANYFILENAME" localSheetId="0">"C:\Users\ehpoo\Desktop\Atonement General Fund.qbw"</definedName>
    <definedName name="QBENDDATE" localSheetId="2">20190531</definedName>
    <definedName name="QBENDDATE" localSheetId="3">20190531</definedName>
    <definedName name="QBENDDATE" localSheetId="1">20190531</definedName>
    <definedName name="QBENDDATE" localSheetId="0">20190531</definedName>
    <definedName name="QBHEADERSONSCREEN" localSheetId="2">FALSE</definedName>
    <definedName name="QBHEADERSONSCREEN" localSheetId="3">FALSE</definedName>
    <definedName name="QBHEADERSONSCREEN" localSheetId="1">FALSE</definedName>
    <definedName name="QBHEADERSONSCREEN" localSheetId="0">FALSE</definedName>
    <definedName name="QBMETADATASIZE" localSheetId="2">5907</definedName>
    <definedName name="QBMETADATASIZE" localSheetId="3">5907</definedName>
    <definedName name="QBMETADATASIZE" localSheetId="1">5907</definedName>
    <definedName name="QBMETADATASIZE" localSheetId="0">5907</definedName>
    <definedName name="QBPRESERVECOLOR" localSheetId="2">TRUE</definedName>
    <definedName name="QBPRESERVECOLOR" localSheetId="3">TRUE</definedName>
    <definedName name="QBPRESERVECOLOR" localSheetId="1">TRUE</definedName>
    <definedName name="QBPRESERVECOLOR" localSheetId="0">TRUE</definedName>
    <definedName name="QBPRESERVEFONT" localSheetId="2">TRUE</definedName>
    <definedName name="QBPRESERVEFONT" localSheetId="3">TRUE</definedName>
    <definedName name="QBPRESERVEFONT" localSheetId="1">TRUE</definedName>
    <definedName name="QBPRESERVEFONT" localSheetId="0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ROWHEIGHT" localSheetId="0">TRUE</definedName>
    <definedName name="QBPRESERVESPACE" localSheetId="2">TRUE</definedName>
    <definedName name="QBPRESERVESPACE" localSheetId="3">TRUE</definedName>
    <definedName name="QBPRESERVESPACE" localSheetId="1">TRUE</definedName>
    <definedName name="QBPRESERVESPACE" localSheetId="0">TRUE</definedName>
    <definedName name="QBREPORTCOLAXIS" localSheetId="2">0</definedName>
    <definedName name="QBREPORTCOLAXIS" localSheetId="3">0</definedName>
    <definedName name="QBREPORTCOLAXIS" localSheetId="1">0</definedName>
    <definedName name="QBREPORTCOLAXIS" localSheetId="0">0</definedName>
    <definedName name="QBREPORTCOMPANYID" localSheetId="2">"58aaed3d8bc248fb98194826d111f15e"</definedName>
    <definedName name="QBREPORTCOMPANYID" localSheetId="3">"58aaed3d8bc248fb98194826d111f15e"</definedName>
    <definedName name="QBREPORTCOMPANYID" localSheetId="1">"58aaed3d8bc248fb98194826d111f15e"</definedName>
    <definedName name="QBREPORTCOMPANYID" localSheetId="0">"58aaed3d8bc248fb98194826d111f15e"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NNUALBUDGET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COGS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AVGPRICE" localSheetId="0">FALSE</definedName>
    <definedName name="QBREPORTCOMPARECOL_BUDDIFF" localSheetId="2">FALSE</definedName>
    <definedName name="QBREPORTCOMPARECOL_BUDDIFF" localSheetId="3">FALSE</definedName>
    <definedName name="QBREPORTCOMPARECOL_BUDDIFF" localSheetId="1">FALSE</definedName>
    <definedName name="QBREPORTCOMPARECOL_BUDDIFF" localSheetId="0">FALSE</definedName>
    <definedName name="QBREPORTCOMPARECOL_BUDGET" localSheetId="2">FALSE</definedName>
    <definedName name="QBREPORTCOMPARECOL_BUDGET" localSheetId="3">FALSE</definedName>
    <definedName name="QBREPORTCOMPARECOL_BUDGET" localSheetId="1">FALSE</definedName>
    <definedName name="QBREPORTCOMPARECOL_BUDGET" localSheetId="0">FALSE</definedName>
    <definedName name="QBREPORTCOMPARECOL_BUDPCT" localSheetId="2">FALSE</definedName>
    <definedName name="QBREPORTCOMPARECOL_BUDPCT" localSheetId="3">FALSE</definedName>
    <definedName name="QBREPORTCOMPARECOL_BUDPCT" localSheetId="1">FALSE</definedName>
    <definedName name="QBREPORTCOMPARECOL_BUDPCT" localSheetId="0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COGS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FORECAST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GROSSMARGINPCT" localSheetId="0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HOURS" localSheetId="0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COL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EXPENS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INCOME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OFSALES" localSheetId="0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CTROW" localSheetId="0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DIFF" localSheetId="0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PPCT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PERIOD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REVYEAR" localSheetId="0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DIFF" localSheetId="0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PYPCT" localSheetId="0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QTY" localSheetId="0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RATE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TRIPUNBILLEDMILES" localSheetId="0">FALSE</definedName>
    <definedName name="QBREPORTCOMPARECOL_YTD" localSheetId="2">FALSE</definedName>
    <definedName name="QBREPORTCOMPARECOL_YTD" localSheetId="3">FALSE</definedName>
    <definedName name="QBREPORTCOMPARECOL_YTD" localSheetId="1">FALSE</definedName>
    <definedName name="QBREPORTCOMPARECOL_YTD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BUDGET" localSheetId="0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COMPARECOL_YTDPCT" localSheetId="0">FALSE</definedName>
    <definedName name="QBREPORTROWAXIS" localSheetId="2">9</definedName>
    <definedName name="QBREPORTROWAXIS" localSheetId="3">11</definedName>
    <definedName name="QBREPORTROWAXIS" localSheetId="1">11</definedName>
    <definedName name="QBREPORTROWAXIS" localSheetId="0">9</definedName>
    <definedName name="QBREPORTSUBCOLAXIS" localSheetId="2">0</definedName>
    <definedName name="QBREPORTSUBCOLAXIS" localSheetId="3">0</definedName>
    <definedName name="QBREPORTSUBCOLAXIS" localSheetId="1">0</definedName>
    <definedName name="QBREPORTSUBCOLAXIS" localSheetId="0">0</definedName>
    <definedName name="QBREPORTTYPE" localSheetId="2">5</definedName>
    <definedName name="QBREPORTTYPE" localSheetId="3">0</definedName>
    <definedName name="QBREPORTTYPE" localSheetId="1">0</definedName>
    <definedName name="QBREPORTTYPE" localSheetId="0">5</definedName>
    <definedName name="QBROWHEADERS" localSheetId="2">5</definedName>
    <definedName name="QBROWHEADERS" localSheetId="3">7</definedName>
    <definedName name="QBROWHEADERS" localSheetId="1">7</definedName>
    <definedName name="QBROWHEADERS" localSheetId="0">5</definedName>
    <definedName name="QBSTARTDATE" localSheetId="2">20190531</definedName>
    <definedName name="QBSTARTDATE" localSheetId="3">20190501</definedName>
    <definedName name="QBSTARTDATE" localSheetId="1">20190101</definedName>
    <definedName name="QBSTARTDATE" localSheetId="0">20190531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2" l="1"/>
  <c r="J19" i="2"/>
  <c r="J12" i="2"/>
  <c r="J14" i="2" s="1"/>
  <c r="J20" i="2" l="1"/>
  <c r="J32" i="2" s="1"/>
  <c r="H46" i="2" l="1"/>
  <c r="H47" i="2" s="1"/>
  <c r="H30" i="2"/>
  <c r="H31" i="2" s="1"/>
  <c r="H25" i="2"/>
  <c r="H19" i="2"/>
  <c r="H12" i="2"/>
  <c r="H14" i="2" s="1"/>
  <c r="H20" i="2" l="1"/>
  <c r="H32" i="2" s="1"/>
  <c r="F45" i="4" l="1"/>
  <c r="F46" i="4"/>
  <c r="F30" i="4"/>
  <c r="F29" i="4"/>
  <c r="F24" i="4"/>
  <c r="F18" i="4"/>
  <c r="F11" i="4"/>
  <c r="F13" i="4" s="1"/>
  <c r="F19" i="4" s="1"/>
  <c r="F31" i="4" s="1"/>
  <c r="H136" i="3" l="1"/>
  <c r="H131" i="3"/>
  <c r="H127" i="3"/>
  <c r="H119" i="3"/>
  <c r="H110" i="3"/>
  <c r="H107" i="3"/>
  <c r="H102" i="3"/>
  <c r="H95" i="3"/>
  <c r="H91" i="3"/>
  <c r="H75" i="3"/>
  <c r="H77" i="3" s="1"/>
  <c r="H64" i="3"/>
  <c r="H61" i="3"/>
  <c r="H53" i="3"/>
  <c r="H45" i="3"/>
  <c r="H39" i="3"/>
  <c r="H42" i="3" s="1"/>
  <c r="H27" i="3"/>
  <c r="H20" i="3"/>
  <c r="H15" i="3"/>
  <c r="H11" i="3"/>
  <c r="H137" i="3" l="1"/>
  <c r="H138" i="3" s="1"/>
  <c r="H22" i="3"/>
  <c r="H111" i="3"/>
  <c r="F46" i="2"/>
  <c r="F47" i="2" s="1"/>
  <c r="F30" i="2"/>
  <c r="F31" i="2" s="1"/>
  <c r="F25" i="2"/>
  <c r="F19" i="2"/>
  <c r="F12" i="2"/>
  <c r="F14" i="2" s="1"/>
  <c r="F20" i="2" l="1"/>
  <c r="F32" i="2" s="1"/>
  <c r="H112" i="3"/>
  <c r="H139" i="3" s="1"/>
  <c r="H84" i="1"/>
  <c r="H83" i="1"/>
  <c r="H82" i="1"/>
  <c r="H81" i="1"/>
  <c r="H76" i="1"/>
  <c r="H71" i="1"/>
  <c r="H66" i="1"/>
  <c r="H65" i="1"/>
  <c r="H64" i="1"/>
  <c r="H61" i="1"/>
  <c r="H58" i="1"/>
  <c r="H52" i="1"/>
  <c r="H49" i="1"/>
  <c r="H40" i="1"/>
  <c r="H32" i="1"/>
  <c r="H28" i="1"/>
  <c r="H22" i="1"/>
  <c r="H20" i="1"/>
  <c r="H14" i="1"/>
  <c r="H13" i="1"/>
  <c r="H12" i="1"/>
  <c r="H8" i="1"/>
</calcChain>
</file>

<file path=xl/sharedStrings.xml><?xml version="1.0" encoding="utf-8"?>
<sst xmlns="http://schemas.openxmlformats.org/spreadsheetml/2006/main" count="319" uniqueCount="191">
  <si>
    <t>May 19</t>
  </si>
  <si>
    <t>Ordinary Income/Expense</t>
  </si>
  <si>
    <t>Income</t>
  </si>
  <si>
    <t>42000 · Offering and Tithes</t>
  </si>
  <si>
    <t>42010 · General Fund</t>
  </si>
  <si>
    <t>42040 · Security</t>
  </si>
  <si>
    <t>42070 · Money Given By Church Organizat</t>
  </si>
  <si>
    <t>Total 42000 · Offering and Tithes</t>
  </si>
  <si>
    <t>44000 · Community Outreach</t>
  </si>
  <si>
    <t>44100 · AYAEM-Atonement Young Adult Emp</t>
  </si>
  <si>
    <t>44200 · Food Pantry</t>
  </si>
  <si>
    <t>Total 44000 · Community Outreach</t>
  </si>
  <si>
    <t>Total Income</t>
  </si>
  <si>
    <t>Gross Profit</t>
  </si>
  <si>
    <t>Expense</t>
  </si>
  <si>
    <t>50000 · Staff and Payroll Expenses</t>
  </si>
  <si>
    <t>53200 · Staff</t>
  </si>
  <si>
    <t>53275 · Health Benefits</t>
  </si>
  <si>
    <t>53200 · Staff - Other</t>
  </si>
  <si>
    <t>Total 53200 · Staff</t>
  </si>
  <si>
    <t>53311 · ADP Tax</t>
  </si>
  <si>
    <t>Total 50000 · Staff and Payroll Expenses</t>
  </si>
  <si>
    <t>53000 · Professional Services</t>
  </si>
  <si>
    <t>53255 · Supply Clergy</t>
  </si>
  <si>
    <t>53260 · Supply Organist</t>
  </si>
  <si>
    <t>53285 · ADP Fees</t>
  </si>
  <si>
    <t>53287 · Breeze CHMS</t>
  </si>
  <si>
    <t>Total 53000 · Professional Services</t>
  </si>
  <si>
    <t>54000 · Worship and Fellowship</t>
  </si>
  <si>
    <t>54015 · Flowers</t>
  </si>
  <si>
    <t>54150 · Other</t>
  </si>
  <si>
    <t>Total 54000 · Worship and Fellowship</t>
  </si>
  <si>
    <t>54300 · Office Administraton &amp; Supplies</t>
  </si>
  <si>
    <t>54305 · Office Supplies</t>
  </si>
  <si>
    <t>54310 · Bulletins / Envelopes</t>
  </si>
  <si>
    <t>54325 · Photocopier</t>
  </si>
  <si>
    <t>54326 · Website and Software</t>
  </si>
  <si>
    <t>54328 · Copier Service Metered Bil</t>
  </si>
  <si>
    <t>54335 · Bank Fees</t>
  </si>
  <si>
    <t>Total 54300 · Office Administraton &amp; Supplies</t>
  </si>
  <si>
    <t>55000 · Church Property and Maintenance</t>
  </si>
  <si>
    <t>55010 · Security Consultants</t>
  </si>
  <si>
    <t>55040 · Trash Pickup</t>
  </si>
  <si>
    <t>55050 · Pest Control Services</t>
  </si>
  <si>
    <t>55070 · Lawn Service</t>
  </si>
  <si>
    <t>55083 · Elevator Service</t>
  </si>
  <si>
    <t>55088 · Licensing Fees</t>
  </si>
  <si>
    <t>55099 · Other</t>
  </si>
  <si>
    <t>Total 55000 · Church Property and Maintenance</t>
  </si>
  <si>
    <t>56000 · Insurance - Building &amp; Equip</t>
  </si>
  <si>
    <t>56110 · Commercial Property/Liability</t>
  </si>
  <si>
    <t>Total 56000 · Insurance - Building &amp; Equip</t>
  </si>
  <si>
    <t>57000 · Utilities Expense</t>
  </si>
  <si>
    <t>57100 · Electricity</t>
  </si>
  <si>
    <t>57110 · Gas</t>
  </si>
  <si>
    <t>57120 · Telephone Service</t>
  </si>
  <si>
    <t>57140 · Water and Sewer</t>
  </si>
  <si>
    <t>Total 57000 · Utilities Expense</t>
  </si>
  <si>
    <t>60000 · Clergy Transition &amp; Search Comm</t>
  </si>
  <si>
    <t>60300 · Candidate Visits</t>
  </si>
  <si>
    <t>Total 60000 · Clergy Transition &amp; Search Comm</t>
  </si>
  <si>
    <t>61000 · Community Outreach Expense</t>
  </si>
  <si>
    <t>61400 · Other Community Outreach expens</t>
  </si>
  <si>
    <t>Total 61000 · Community Outreach Expense</t>
  </si>
  <si>
    <t>Total Expense</t>
  </si>
  <si>
    <t>Net Ordinary Income</t>
  </si>
  <si>
    <t>Other Income/Expense</t>
  </si>
  <si>
    <t>Other Income</t>
  </si>
  <si>
    <t>41000 · Pass Through Fund Activities</t>
  </si>
  <si>
    <t>48000 · Pass Throu Receipt</t>
  </si>
  <si>
    <t>Total 41000 · Pass Through Fund Activities</t>
  </si>
  <si>
    <t>43800 · Bank Interest Income</t>
  </si>
  <si>
    <t>49000 · Designated Fund Activities</t>
  </si>
  <si>
    <t>49500 · Designated Funds Revenues</t>
  </si>
  <si>
    <t>70003 · Designated Fund Transfer</t>
  </si>
  <si>
    <t>Total 49000 · Designated Fund Activities</t>
  </si>
  <si>
    <t>75000 · EJ Investment Account</t>
  </si>
  <si>
    <t>75100 · Investment Interest Income</t>
  </si>
  <si>
    <t>75200 · Unrealized Gains/Losses</t>
  </si>
  <si>
    <t>75300 · Investment Fees and Charges</t>
  </si>
  <si>
    <t>Total 75000 · EJ Investment Account</t>
  </si>
  <si>
    <t>Total Other Income</t>
  </si>
  <si>
    <t>Net Other Income</t>
  </si>
  <si>
    <t>Net Income</t>
  </si>
  <si>
    <t>May 31, 19</t>
  </si>
  <si>
    <t>ASSETS</t>
  </si>
  <si>
    <t>Current Assets</t>
  </si>
  <si>
    <t>Checking/Savings</t>
  </si>
  <si>
    <t>10000 · Cash in Banks</t>
  </si>
  <si>
    <t>10030 · SunTrust Operating # 7080</t>
  </si>
  <si>
    <t>10035 · SunTrust Employment Acct # 7072</t>
  </si>
  <si>
    <t>10045 · SunTrust Money Market-1003</t>
  </si>
  <si>
    <t>10050 · CD - Industrial Bank</t>
  </si>
  <si>
    <t>10090 · Undeposited Fund</t>
  </si>
  <si>
    <t>Total 10000 · Cash in Banks</t>
  </si>
  <si>
    <t>10500 · Petty Cash</t>
  </si>
  <si>
    <t>Total Checking/Savings</t>
  </si>
  <si>
    <t>Other Current Assets</t>
  </si>
  <si>
    <t>13000 · Other Receivables</t>
  </si>
  <si>
    <t>13500 · Saving Bonds</t>
  </si>
  <si>
    <t>18000 · Prepaid Expense</t>
  </si>
  <si>
    <t>Total Other Current Assets</t>
  </si>
  <si>
    <t>Total Current Assets</t>
  </si>
  <si>
    <t>Fixed Assets</t>
  </si>
  <si>
    <t>15000 · Buildings</t>
  </si>
  <si>
    <t>16000 · Land</t>
  </si>
  <si>
    <t>17500 · Equipment</t>
  </si>
  <si>
    <t>Total Fixed Assets</t>
  </si>
  <si>
    <t>Other Assets</t>
  </si>
  <si>
    <t>14000 · Investment Accounts</t>
  </si>
  <si>
    <t>14500 · Morgan Stanley Account</t>
  </si>
  <si>
    <t>14510 · Edward Jones Account</t>
  </si>
  <si>
    <t>Total 14000 · Investment Accounts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</si>
  <si>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</si>
  <si>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</si>
  <si>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</si>
  <si>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</si>
  <si>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</si>
  <si>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</si>
  <si>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20000 · Accounts Payable</t>
  </si>
  <si>
    <t>Total Accounts Payable</t>
  </si>
  <si>
    <t>Total Current Liabilities</t>
  </si>
  <si>
    <t>Total Liabilities</t>
  </si>
  <si>
    <t>Equity</t>
  </si>
  <si>
    <t>30000 · Opening Balance Equity</t>
  </si>
  <si>
    <t>31100 · Unrestricted Net Assets</t>
  </si>
  <si>
    <t>31500 · Temp. Restricted Net Assets</t>
  </si>
  <si>
    <t>Total Equity</t>
  </si>
  <si>
    <t>TOTAL LIABILITIES &amp; EQUITY</t>
  </si>
  <si>
    <t>Jan - May 19</t>
  </si>
  <si>
    <t>42020 · Building Fund</t>
  </si>
  <si>
    <t>42030 · Flowers</t>
  </si>
  <si>
    <t>42110 · Easter Donation</t>
  </si>
  <si>
    <t>42400 · Events and Space Rental</t>
  </si>
  <si>
    <t>42450 · AA/Al-Anon</t>
  </si>
  <si>
    <t>42460 · Funerals Receipts</t>
  </si>
  <si>
    <t>Total 42400 · Events and Space Rental</t>
  </si>
  <si>
    <t>45000 · Capital Improvement Revenue</t>
  </si>
  <si>
    <t>42700 · G/S_Operations</t>
  </si>
  <si>
    <t>42706 · G/S_Supplies</t>
  </si>
  <si>
    <t>Total 42700 · G/S_Operations</t>
  </si>
  <si>
    <t>53213 · Office Manager</t>
  </si>
  <si>
    <t>53225 · Housekeeper</t>
  </si>
  <si>
    <t>53230 · Music Director/Organist</t>
  </si>
  <si>
    <t>53235 · Saturday Clerk</t>
  </si>
  <si>
    <t>53245 · Sexton #1</t>
  </si>
  <si>
    <t>53250 · Sexton #2</t>
  </si>
  <si>
    <t>53280 · Pension Contribution</t>
  </si>
  <si>
    <t>53330 · Workers' Compensation</t>
  </si>
  <si>
    <t>51000 · Church Giving</t>
  </si>
  <si>
    <t>51105 · Diocesan Giving</t>
  </si>
  <si>
    <t>Total 51000 · Church Giving</t>
  </si>
  <si>
    <t>53205 · Financial Management Services</t>
  </si>
  <si>
    <t>53286 · Billpay.com</t>
  </si>
  <si>
    <t>51510 · Church Picnic</t>
  </si>
  <si>
    <t>51530 · Church Luncheons and Parties</t>
  </si>
  <si>
    <t>54005 · Altar Supplies</t>
  </si>
  <si>
    <t>54010 · Linens and Vestments</t>
  </si>
  <si>
    <t>54200 · Christian Education and Trainin</t>
  </si>
  <si>
    <t>54230 · Church Conferences</t>
  </si>
  <si>
    <t>Total 54200 · Christian Education and Trainin</t>
  </si>
  <si>
    <t>54320 · Postage</t>
  </si>
  <si>
    <t>54370 · Credit/Debit Card(s)</t>
  </si>
  <si>
    <t>54372 · SunTrust</t>
  </si>
  <si>
    <t>Total 54370 · Credit/Debit Card(s)</t>
  </si>
  <si>
    <t>54300 · Office Administraton &amp; Supplies - Other</t>
  </si>
  <si>
    <t>55020 · Kitchen and Cleaning Supplies</t>
  </si>
  <si>
    <t>55065 · Guardian Fire Protection</t>
  </si>
  <si>
    <t>55080 · Real Property Taxes</t>
  </si>
  <si>
    <t>55082 · General Repairs &amp; Maintenance</t>
  </si>
  <si>
    <t>55087 · Taxes</t>
  </si>
  <si>
    <t>56100 · Liability/Comp Collision - Van</t>
  </si>
  <si>
    <t>57150 · Internet provider</t>
  </si>
  <si>
    <t>59600 · Funerals</t>
  </si>
  <si>
    <t>60500 · Incidentals</t>
  </si>
  <si>
    <t>58000 · Pass Through Disbursement</t>
  </si>
  <si>
    <t>41000 · Pass Through Fund Activities - Other</t>
  </si>
  <si>
    <t>41900 · Donated Goods and/or Services</t>
  </si>
  <si>
    <t>42500 · Grants/Subgrants</t>
  </si>
  <si>
    <t>59500 · Designated Fund Expenses</t>
  </si>
  <si>
    <t>70000 · MS Investment Account</t>
  </si>
  <si>
    <t>70100 · Investment Interest Income</t>
  </si>
  <si>
    <t>70200 · Unrealized Gains/Losses</t>
  </si>
  <si>
    <t>Total 70000 · MS Investment Account</t>
  </si>
  <si>
    <t>2019 Budget</t>
  </si>
  <si>
    <t>% of Budget</t>
  </si>
  <si>
    <t>53200 · Staff - Other  (salaries)</t>
  </si>
  <si>
    <t>Apr 30, 19</t>
  </si>
  <si>
    <t>10090 · Undeposited Fund (BB&amp;T)</t>
  </si>
  <si>
    <t>May 31, 18</t>
  </si>
  <si>
    <t xml:space="preserve">      SunTrust AYAEM Money Market #9130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</si>
</sst>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1"/>
      <color theme="1"/>
      <name val="Calibri"/>
      <family val="2"/>
      <scheme val="minor"/>
    </font>
    <font>
      <sz val="10"/>
      <color rgb="FF323232"/>
      <name val="Arial"/>
      <family val="2"/>
    </font>
    <font>
      <b/>
      <sz val="10"/>
      <color rgb="FF323232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2" fillId="0" borderId="2" xfId="0" applyNumberFormat="1" applyFont="1" applyFill="1" applyBorder="1"/>
    <xf numFmtId="43" fontId="0" fillId="0" borderId="0" xfId="1" applyNumberFormat="1" applyFont="1"/>
    <xf numFmtId="43" fontId="1" fillId="0" borderId="0" xfId="1" applyNumberFormat="1" applyFont="1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1" fillId="3" borderId="0" xfId="0" applyFont="1" applyFill="1"/>
    <xf numFmtId="164" fontId="4" fillId="0" borderId="0" xfId="0" applyNumberFormat="1" applyFont="1"/>
    <xf numFmtId="164" fontId="4" fillId="0" borderId="2" xfId="0" applyNumberFormat="1" applyFont="1" applyBorder="1"/>
    <xf numFmtId="164" fontId="4" fillId="0" borderId="0" xfId="0" applyNumberFormat="1" applyFont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164" fontId="5" fillId="0" borderId="5" xfId="0" applyNumberFormat="1" applyFont="1" applyBorder="1"/>
    <xf numFmtId="0" fontId="6" fillId="0" borderId="0" xfId="0" applyNumberFormat="1" applyFont="1"/>
    <xf numFmtId="43" fontId="0" fillId="4" borderId="0" xfId="1" applyNumberFormat="1" applyFont="1" applyFill="1"/>
    <xf numFmtId="43" fontId="0" fillId="0" borderId="2" xfId="1" applyNumberFormat="1" applyFont="1" applyBorder="1"/>
    <xf numFmtId="164" fontId="4" fillId="0" borderId="2" xfId="0" applyNumberFormat="1" applyFont="1" applyFill="1" applyBorder="1"/>
    <xf numFmtId="0" fontId="6" fillId="0" borderId="0" xfId="0" applyFont="1"/>
    <xf numFmtId="0" fontId="0" fillId="5" borderId="0" xfId="0" applyFill="1"/>
    <xf numFmtId="49" fontId="7" fillId="0" borderId="7" xfId="0" applyNumberFormat="1" applyFont="1" applyBorder="1" applyAlignment="1">
      <alignment horizontal="center"/>
    </xf>
    <xf numFmtId="49" fontId="7" fillId="0" borderId="0" xfId="0" applyNumberFormat="1" applyFont="1"/>
    <xf numFmtId="164" fontId="5" fillId="0" borderId="0" xfId="0" applyNumberFormat="1" applyFont="1"/>
    <xf numFmtId="49" fontId="5" fillId="0" borderId="1" xfId="0" applyNumberFormat="1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0" xfId="0" applyFont="1" applyFill="1"/>
    <xf numFmtId="0" fontId="5" fillId="5" borderId="0" xfId="0" applyFont="1" applyFill="1"/>
    <xf numFmtId="0" fontId="5" fillId="0" borderId="0" xfId="0" applyFont="1"/>
    <xf numFmtId="43" fontId="8" fillId="0" borderId="0" xfId="1" applyNumberFormat="1" applyFont="1"/>
    <xf numFmtId="43" fontId="8" fillId="0" borderId="1" xfId="1" applyNumberFormat="1" applyFont="1" applyBorder="1"/>
    <xf numFmtId="43" fontId="7" fillId="0" borderId="0" xfId="1" applyNumberFormat="1" applyFont="1"/>
    <xf numFmtId="43" fontId="8" fillId="0" borderId="8" xfId="1" applyNumberFormat="1" applyFont="1" applyBorder="1"/>
    <xf numFmtId="43" fontId="8" fillId="0" borderId="2" xfId="1" applyNumberFormat="1" applyFont="1" applyBorder="1"/>
    <xf numFmtId="43" fontId="8" fillId="0" borderId="9" xfId="1" applyNumberFormat="1" applyFont="1" applyBorder="1"/>
    <xf numFmtId="43" fontId="7" fillId="0" borderId="6" xfId="1" applyNumberFormat="1" applyFont="1" applyBorder="1"/>
    <xf numFmtId="43" fontId="6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61562-E8F1-493E-96AB-A96EA6FF74D7}">
  <sheetPr codeName="Sheet4"/>
  <dimension ref="A1:F47"/>
  <sheetViews>
    <sheetView tabSelected="1" workbookViewId="0">
      <pane xSplit="5" ySplit="1" topLeftCell="F25" activePane="bottomRight" state="frozenSplit"/>
      <selection pane="topRight" activeCell="F1" sqref="F1"/>
      <selection pane="bottomLeft" activeCell="A2" sqref="A2"/>
      <selection pane="bottomRight" activeCell="I19" sqref="I19"/>
    </sheetView>
  </sheetViews>
  <sheetFormatPr defaultRowHeight="14.75" x14ac:dyDescent="0.75"/>
  <cols>
    <col min="1" max="4" width="3" style="12" customWidth="1"/>
    <col min="5" max="5" width="34.1328125" style="12" customWidth="1"/>
    <col min="6" max="6" width="10" style="13" bestFit="1" customWidth="1"/>
  </cols>
  <sheetData>
    <row r="1" spans="1:6" s="11" customFormat="1" ht="15.5" thickBot="1" x14ac:dyDescent="0.9">
      <c r="A1" s="9"/>
      <c r="B1" s="9"/>
      <c r="C1" s="9"/>
      <c r="D1" s="9"/>
      <c r="E1" s="9"/>
      <c r="F1" s="10" t="s">
        <v>84</v>
      </c>
    </row>
    <row r="2" spans="1:6" ht="15.5" thickTop="1" x14ac:dyDescent="0.75">
      <c r="A2" s="1" t="s">
        <v>85</v>
      </c>
      <c r="B2" s="1"/>
      <c r="C2" s="1"/>
      <c r="D2" s="1"/>
      <c r="E2" s="1"/>
      <c r="F2" s="2"/>
    </row>
    <row r="3" spans="1:6" x14ac:dyDescent="0.75">
      <c r="A3" s="1"/>
      <c r="B3" s="1" t="s">
        <v>86</v>
      </c>
      <c r="C3" s="1"/>
      <c r="D3" s="1"/>
      <c r="E3" s="1"/>
      <c r="F3" s="2"/>
    </row>
    <row r="4" spans="1:6" x14ac:dyDescent="0.75">
      <c r="A4" s="1"/>
      <c r="B4" s="1"/>
      <c r="C4" s="1" t="s">
        <v>87</v>
      </c>
      <c r="D4" s="1"/>
      <c r="E4" s="1"/>
      <c r="F4" s="2"/>
    </row>
    <row r="5" spans="1:6" x14ac:dyDescent="0.75">
      <c r="A5" s="1"/>
      <c r="B5" s="1"/>
      <c r="C5" s="1"/>
      <c r="D5" s="1" t="s">
        <v>88</v>
      </c>
      <c r="E5" s="1"/>
      <c r="F5" s="2"/>
    </row>
    <row r="6" spans="1:6" x14ac:dyDescent="0.75">
      <c r="A6" s="1"/>
      <c r="B6" s="1"/>
      <c r="C6" s="1"/>
      <c r="D6" s="1"/>
      <c r="E6" s="1" t="s">
        <v>89</v>
      </c>
      <c r="F6" s="2">
        <v>13106.71</v>
      </c>
    </row>
    <row r="7" spans="1:6" x14ac:dyDescent="0.75">
      <c r="A7" s="1"/>
      <c r="B7" s="1"/>
      <c r="C7" s="1"/>
      <c r="D7" s="1"/>
      <c r="E7" s="1" t="s">
        <v>90</v>
      </c>
      <c r="F7" s="2">
        <v>288.57</v>
      </c>
    </row>
    <row r="8" spans="1:6" x14ac:dyDescent="0.75">
      <c r="A8" s="1"/>
      <c r="B8" s="1"/>
      <c r="C8" s="1"/>
      <c r="D8" s="1"/>
      <c r="E8" s="1" t="s">
        <v>91</v>
      </c>
      <c r="F8" s="2">
        <v>90028.13</v>
      </c>
    </row>
    <row r="9" spans="1:6" x14ac:dyDescent="0.75">
      <c r="A9" s="1"/>
      <c r="B9" s="1"/>
      <c r="C9" s="1"/>
      <c r="D9" s="1"/>
      <c r="E9" s="1" t="s">
        <v>92</v>
      </c>
      <c r="F9" s="2">
        <v>3445.24</v>
      </c>
    </row>
    <row r="10" spans="1:6" ht="15.5" thickBot="1" x14ac:dyDescent="0.9">
      <c r="A10" s="1"/>
      <c r="B10" s="1"/>
      <c r="C10" s="1"/>
      <c r="D10" s="1"/>
      <c r="E10" s="1" t="s">
        <v>93</v>
      </c>
      <c r="F10" s="3">
        <v>18000</v>
      </c>
    </row>
    <row r="11" spans="1:6" x14ac:dyDescent="0.75">
      <c r="A11" s="1"/>
      <c r="B11" s="1"/>
      <c r="C11" s="1"/>
      <c r="D11" s="1" t="s">
        <v>94</v>
      </c>
      <c r="E11" s="1"/>
      <c r="F11" s="2">
        <f>ROUND(SUM(F5:F10),5)</f>
        <v>124868.65</v>
      </c>
    </row>
    <row r="12" spans="1:6" ht="15.5" thickBot="1" x14ac:dyDescent="0.9">
      <c r="A12" s="1"/>
      <c r="B12" s="1"/>
      <c r="C12" s="1"/>
      <c r="D12" s="1" t="s">
        <v>95</v>
      </c>
      <c r="E12" s="1"/>
      <c r="F12" s="3">
        <v>100</v>
      </c>
    </row>
    <row r="13" spans="1:6" x14ac:dyDescent="0.75">
      <c r="A13" s="1"/>
      <c r="B13" s="1"/>
      <c r="C13" s="1" t="s">
        <v>96</v>
      </c>
      <c r="D13" s="1"/>
      <c r="E13" s="1"/>
      <c r="F13" s="2">
        <f>ROUND(F4+SUM(F11:F12),5)</f>
        <v>124968.65</v>
      </c>
    </row>
    <row r="14" spans="1:6" x14ac:dyDescent="0.75">
      <c r="A14" s="1"/>
      <c r="B14" s="1"/>
      <c r="C14" s="1" t="s">
        <v>97</v>
      </c>
      <c r="D14" s="1"/>
      <c r="E14" s="1"/>
      <c r="F14" s="2"/>
    </row>
    <row r="15" spans="1:6" x14ac:dyDescent="0.75">
      <c r="A15" s="1"/>
      <c r="B15" s="1"/>
      <c r="C15" s="1"/>
      <c r="D15" s="1" t="s">
        <v>98</v>
      </c>
      <c r="E15" s="1"/>
      <c r="F15" s="2">
        <v>1100</v>
      </c>
    </row>
    <row r="16" spans="1:6" x14ac:dyDescent="0.75">
      <c r="A16" s="1"/>
      <c r="B16" s="1"/>
      <c r="C16" s="1"/>
      <c r="D16" s="1" t="s">
        <v>99</v>
      </c>
      <c r="E16" s="1"/>
      <c r="F16" s="2">
        <v>1000</v>
      </c>
    </row>
    <row r="17" spans="1:6" ht="15.5" thickBot="1" x14ac:dyDescent="0.9">
      <c r="A17" s="1"/>
      <c r="B17" s="1"/>
      <c r="C17" s="1"/>
      <c r="D17" s="1" t="s">
        <v>100</v>
      </c>
      <c r="E17" s="1"/>
      <c r="F17" s="4">
        <v>533.57000000000005</v>
      </c>
    </row>
    <row r="18" spans="1:6" ht="15.5" thickBot="1" x14ac:dyDescent="0.9">
      <c r="A18" s="1"/>
      <c r="B18" s="1"/>
      <c r="C18" s="1" t="s">
        <v>101</v>
      </c>
      <c r="D18" s="1"/>
      <c r="E18" s="1"/>
      <c r="F18" s="6">
        <f>ROUND(SUM(F14:F17),5)</f>
        <v>2633.57</v>
      </c>
    </row>
    <row r="19" spans="1:6" x14ac:dyDescent="0.75">
      <c r="A19" s="1"/>
      <c r="B19" s="1" t="s">
        <v>102</v>
      </c>
      <c r="C19" s="1"/>
      <c r="D19" s="1"/>
      <c r="E19" s="1"/>
      <c r="F19" s="2">
        <f>ROUND(F3+F13+F18,5)</f>
        <v>127602.22</v>
      </c>
    </row>
    <row r="20" spans="1:6" x14ac:dyDescent="0.75">
      <c r="A20" s="1"/>
      <c r="B20" s="1" t="s">
        <v>103</v>
      </c>
      <c r="C20" s="1"/>
      <c r="D20" s="1"/>
      <c r="E20" s="1"/>
      <c r="F20" s="2"/>
    </row>
    <row r="21" spans="1:6" x14ac:dyDescent="0.75">
      <c r="A21" s="1"/>
      <c r="B21" s="1"/>
      <c r="C21" s="1" t="s">
        <v>104</v>
      </c>
      <c r="D21" s="1"/>
      <c r="E21" s="1"/>
      <c r="F21" s="2">
        <v>3950986</v>
      </c>
    </row>
    <row r="22" spans="1:6" x14ac:dyDescent="0.75">
      <c r="A22" s="1"/>
      <c r="B22" s="1"/>
      <c r="C22" s="1" t="s">
        <v>105</v>
      </c>
      <c r="D22" s="1"/>
      <c r="E22" s="1"/>
      <c r="F22" s="2">
        <v>733580.38</v>
      </c>
    </row>
    <row r="23" spans="1:6" ht="15.5" thickBot="1" x14ac:dyDescent="0.9">
      <c r="A23" s="1"/>
      <c r="B23" s="1"/>
      <c r="C23" s="1" t="s">
        <v>106</v>
      </c>
      <c r="D23" s="1"/>
      <c r="E23" s="1"/>
      <c r="F23" s="14">
        <v>21492</v>
      </c>
    </row>
    <row r="24" spans="1:6" x14ac:dyDescent="0.75">
      <c r="A24" s="1"/>
      <c r="B24" s="1" t="s">
        <v>107</v>
      </c>
      <c r="C24" s="1"/>
      <c r="D24" s="1"/>
      <c r="E24" s="1"/>
      <c r="F24" s="2">
        <f>ROUND(SUM(F20:F23),5)</f>
        <v>4706058.38</v>
      </c>
    </row>
    <row r="25" spans="1:6" x14ac:dyDescent="0.75">
      <c r="A25" s="1"/>
      <c r="B25" s="1" t="s">
        <v>108</v>
      </c>
      <c r="C25" s="1"/>
      <c r="D25" s="1"/>
      <c r="E25" s="1"/>
      <c r="F25" s="2"/>
    </row>
    <row r="26" spans="1:6" x14ac:dyDescent="0.75">
      <c r="A26" s="1"/>
      <c r="B26" s="1"/>
      <c r="C26" s="1" t="s">
        <v>109</v>
      </c>
      <c r="D26" s="1"/>
      <c r="E26" s="1"/>
      <c r="F26" s="2"/>
    </row>
    <row r="27" spans="1:6" x14ac:dyDescent="0.75">
      <c r="A27" s="1"/>
      <c r="B27" s="1"/>
      <c r="C27" s="1"/>
      <c r="D27" s="1" t="s">
        <v>110</v>
      </c>
      <c r="E27" s="1"/>
      <c r="F27" s="2">
        <v>58822.16</v>
      </c>
    </row>
    <row r="28" spans="1:6" ht="15.5" thickBot="1" x14ac:dyDescent="0.9">
      <c r="A28" s="1"/>
      <c r="B28" s="1"/>
      <c r="C28" s="1"/>
      <c r="D28" s="1" t="s">
        <v>111</v>
      </c>
      <c r="E28" s="1"/>
      <c r="F28" s="4">
        <v>190000.27</v>
      </c>
    </row>
    <row r="29" spans="1:6" ht="15.5" thickBot="1" x14ac:dyDescent="0.9">
      <c r="A29" s="1"/>
      <c r="B29" s="1"/>
      <c r="C29" s="1" t="s">
        <v>112</v>
      </c>
      <c r="D29" s="1"/>
      <c r="E29" s="1"/>
      <c r="F29" s="5">
        <f>ROUND(SUM(F26:F28),5)</f>
        <v>248822.43</v>
      </c>
    </row>
    <row r="30" spans="1:6" ht="15.5" thickBot="1" x14ac:dyDescent="0.9">
      <c r="A30" s="1"/>
      <c r="B30" s="1" t="s">
        <v>113</v>
      </c>
      <c r="C30" s="1"/>
      <c r="D30" s="1"/>
      <c r="E30" s="1"/>
      <c r="F30" s="5">
        <f>ROUND(F25+F29,5)</f>
        <v>248822.43</v>
      </c>
    </row>
    <row r="31" spans="1:6" s="8" customFormat="1" ht="11.25" thickBot="1" x14ac:dyDescent="0.65">
      <c r="A31" s="1" t="s">
        <v>114</v>
      </c>
      <c r="B31" s="1"/>
      <c r="C31" s="1"/>
      <c r="D31" s="1"/>
      <c r="E31" s="1"/>
      <c r="F31" s="7">
        <f>ROUND(F2+F19+F24+F30,5)</f>
        <v>5082483.03</v>
      </c>
    </row>
    <row r="32" spans="1:6" ht="15.5" thickTop="1" x14ac:dyDescent="0.75">
      <c r="A32" s="1" t="s">
        <v>115</v>
      </c>
      <c r="B32" s="1"/>
      <c r="C32" s="1"/>
      <c r="D32" s="1"/>
      <c r="E32" s="1"/>
      <c r="F32" s="2"/>
    </row>
    <row r="33" spans="1:6" x14ac:dyDescent="0.75">
      <c r="A33" s="1"/>
      <c r="B33" s="1" t="s">
        <v>116</v>
      </c>
      <c r="C33" s="1"/>
      <c r="D33" s="1"/>
      <c r="E33" s="1"/>
      <c r="F33" s="2"/>
    </row>
    <row r="34" spans="1:6" x14ac:dyDescent="0.75">
      <c r="A34" s="1"/>
      <c r="B34" s="1"/>
      <c r="C34" s="1" t="s">
        <v>117</v>
      </c>
      <c r="D34" s="1"/>
      <c r="E34" s="1"/>
      <c r="F34" s="2"/>
    </row>
    <row r="35" spans="1:6" x14ac:dyDescent="0.75">
      <c r="A35" s="1"/>
      <c r="B35" s="1"/>
      <c r="C35" s="1"/>
      <c r="D35" s="1" t="s">
        <v>118</v>
      </c>
      <c r="E35" s="1"/>
      <c r="F35" s="2"/>
    </row>
    <row r="36" spans="1:6" ht="15.5" thickBot="1" x14ac:dyDescent="0.9">
      <c r="A36" s="1"/>
      <c r="B36" s="1"/>
      <c r="C36" s="1"/>
      <c r="D36" s="1"/>
      <c r="E36" s="1" t="s">
        <v>119</v>
      </c>
      <c r="F36" s="4">
        <v>0</v>
      </c>
    </row>
    <row r="37" spans="1:6" ht="15.5" thickBot="1" x14ac:dyDescent="0.9">
      <c r="A37" s="1"/>
      <c r="B37" s="1"/>
      <c r="C37" s="1"/>
      <c r="D37" s="1" t="s">
        <v>120</v>
      </c>
      <c r="E37" s="1"/>
      <c r="F37" s="5"/>
    </row>
    <row r="38" spans="1:6" ht="15.5" thickBot="1" x14ac:dyDescent="0.9">
      <c r="A38" s="1"/>
      <c r="B38" s="1"/>
      <c r="C38" s="1" t="s">
        <v>121</v>
      </c>
      <c r="D38" s="1"/>
      <c r="E38" s="1"/>
      <c r="F38" s="6">
        <v>0</v>
      </c>
    </row>
    <row r="39" spans="1:6" x14ac:dyDescent="0.75">
      <c r="A39" s="1"/>
      <c r="B39" s="1" t="s">
        <v>122</v>
      </c>
      <c r="C39" s="1"/>
      <c r="D39" s="1"/>
      <c r="E39" s="1"/>
      <c r="F39" s="2"/>
    </row>
    <row r="40" spans="1:6" x14ac:dyDescent="0.75">
      <c r="A40" s="1"/>
      <c r="B40" s="1" t="s">
        <v>123</v>
      </c>
      <c r="C40" s="1"/>
      <c r="D40" s="1"/>
      <c r="E40" s="1"/>
      <c r="F40" s="2"/>
    </row>
    <row r="41" spans="1:6" x14ac:dyDescent="0.75">
      <c r="A41" s="1"/>
      <c r="B41" s="1"/>
      <c r="C41" s="1" t="s">
        <v>124</v>
      </c>
      <c r="D41" s="1"/>
      <c r="E41" s="1"/>
      <c r="F41" s="2">
        <v>201160.35</v>
      </c>
    </row>
    <row r="42" spans="1:6" x14ac:dyDescent="0.75">
      <c r="A42" s="1"/>
      <c r="B42" s="1"/>
      <c r="C42" s="1" t="s">
        <v>125</v>
      </c>
      <c r="D42" s="1"/>
      <c r="E42" s="1"/>
      <c r="F42" s="2">
        <v>4532052.55</v>
      </c>
    </row>
    <row r="43" spans="1:6" x14ac:dyDescent="0.75">
      <c r="A43" s="1"/>
      <c r="B43" s="1"/>
      <c r="C43" s="1" t="s">
        <v>126</v>
      </c>
      <c r="D43" s="1"/>
      <c r="E43" s="1"/>
      <c r="F43" s="2">
        <v>349824</v>
      </c>
    </row>
    <row r="44" spans="1:6" ht="15.5" thickBot="1" x14ac:dyDescent="0.9">
      <c r="A44" s="1"/>
      <c r="B44" s="1"/>
      <c r="C44" s="1" t="s">
        <v>83</v>
      </c>
      <c r="D44" s="1"/>
      <c r="E44" s="1"/>
      <c r="F44" s="4">
        <v>-986.99</v>
      </c>
    </row>
    <row r="45" spans="1:6" ht="15.5" thickBot="1" x14ac:dyDescent="0.9">
      <c r="A45" s="1"/>
      <c r="B45" s="1" t="s">
        <v>127</v>
      </c>
      <c r="C45" s="1"/>
      <c r="D45" s="1"/>
      <c r="E45" s="1"/>
      <c r="F45" s="5">
        <f>ROUND(SUM(F40:F44),5)</f>
        <v>5082049.91</v>
      </c>
    </row>
    <row r="46" spans="1:6" s="8" customFormat="1" ht="11.25" thickBot="1" x14ac:dyDescent="0.65">
      <c r="A46" s="1" t="s">
        <v>128</v>
      </c>
      <c r="B46" s="1"/>
      <c r="C46" s="1"/>
      <c r="D46" s="1"/>
      <c r="E46" s="1"/>
      <c r="F46" s="7">
        <f>ROUND(F32+F39+F45,5)</f>
        <v>5082049.91</v>
      </c>
    </row>
    <row r="47" spans="1:6" ht="15.5" thickTop="1" x14ac:dyDescent="0.75"/>
  </sheetData>
  <pageMargins left="0.7" right="0.7" top="0.75" bottom="0.75" header="0.1" footer="0.3"/>
  <pageSetup orientation="portrait" r:id="rId1"/>
  <headerFooter>
    <oddHeader>&amp;L&amp;"Arial,Bold"&amp;8 8:00 AM
&amp;"Arial,Bold"&amp;8 06/06/19
&amp;"Arial,Bold"&amp;8 Accrual Basis&amp;C&amp;"Arial,Bold"&amp;12 THE EPISCOPAL CHURCH OF THE ATONEMENT
&amp;"Arial,Bold"&amp;14 Statement of Financial Position
&amp;"Arial,Bold"&amp;10 As of May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31750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31750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6A00-E309-4367-8D2C-5AED78751857}">
  <sheetPr codeName="Sheet3"/>
  <dimension ref="A1:L199"/>
  <sheetViews>
    <sheetView workbookViewId="0">
      <pane xSplit="7" ySplit="1" topLeftCell="H89" activePane="bottomRight" state="frozenSplit"/>
      <selection pane="topRight" activeCell="H1" sqref="H1"/>
      <selection pane="bottomLeft" activeCell="A2" sqref="A2"/>
      <selection pane="bottomRight" activeCell="J109" sqref="J109"/>
    </sheetView>
  </sheetViews>
  <sheetFormatPr defaultRowHeight="14.75" x14ac:dyDescent="0.75"/>
  <cols>
    <col min="1" max="6" width="3" style="12" customWidth="1"/>
    <col min="7" max="7" width="35.6796875" style="12" customWidth="1"/>
    <col min="8" max="8" width="10.6796875" style="13" customWidth="1"/>
    <col min="9" max="9" width="1.54296875" style="18" customWidth="1"/>
    <col min="10" max="10" width="11.86328125" bestFit="1" customWidth="1"/>
    <col min="11" max="11" width="1.40625" style="21" customWidth="1"/>
    <col min="12" max="12" width="10.1796875" customWidth="1"/>
  </cols>
  <sheetData>
    <row r="1" spans="1:12" s="11" customFormat="1" ht="15.5" thickBot="1" x14ac:dyDescent="0.9">
      <c r="A1" s="9"/>
      <c r="B1" s="9"/>
      <c r="C1" s="9"/>
      <c r="D1" s="9"/>
      <c r="E1" s="9"/>
      <c r="F1" s="9"/>
      <c r="G1" s="9"/>
      <c r="H1" s="10" t="s">
        <v>129</v>
      </c>
      <c r="I1" s="17"/>
      <c r="J1" s="11" t="s">
        <v>184</v>
      </c>
      <c r="K1" s="20"/>
      <c r="L1" s="11" t="s">
        <v>185</v>
      </c>
    </row>
    <row r="2" spans="1:12" ht="15.5" thickTop="1" x14ac:dyDescent="0.75">
      <c r="A2" s="1"/>
      <c r="B2" s="1" t="s">
        <v>1</v>
      </c>
      <c r="C2" s="1"/>
      <c r="D2" s="1"/>
      <c r="E2" s="1"/>
      <c r="F2" s="1"/>
      <c r="G2" s="1"/>
      <c r="H2" s="23"/>
      <c r="J2" s="15"/>
    </row>
    <row r="3" spans="1:12" x14ac:dyDescent="0.75">
      <c r="A3" s="1"/>
      <c r="B3" s="1"/>
      <c r="C3" s="1"/>
      <c r="D3" s="1" t="s">
        <v>2</v>
      </c>
      <c r="E3" s="1"/>
      <c r="F3" s="1"/>
      <c r="G3" s="1"/>
      <c r="H3" s="23"/>
      <c r="J3" s="15"/>
    </row>
    <row r="4" spans="1:12" x14ac:dyDescent="0.75">
      <c r="A4" s="1"/>
      <c r="B4" s="1"/>
      <c r="C4" s="1"/>
      <c r="D4" s="1"/>
      <c r="E4" s="1" t="s">
        <v>3</v>
      </c>
      <c r="F4" s="1"/>
      <c r="G4" s="1"/>
      <c r="H4" s="23"/>
      <c r="J4" s="15"/>
    </row>
    <row r="5" spans="1:12" x14ac:dyDescent="0.75">
      <c r="A5" s="1"/>
      <c r="B5" s="1"/>
      <c r="C5" s="1"/>
      <c r="D5" s="1"/>
      <c r="E5" s="1"/>
      <c r="F5" s="1" t="s">
        <v>4</v>
      </c>
      <c r="G5" s="1"/>
      <c r="H5" s="23">
        <v>92803.6</v>
      </c>
      <c r="J5" s="15"/>
    </row>
    <row r="6" spans="1:12" x14ac:dyDescent="0.75">
      <c r="A6" s="1"/>
      <c r="B6" s="1"/>
      <c r="C6" s="1"/>
      <c r="D6" s="1"/>
      <c r="E6" s="1"/>
      <c r="F6" s="1" t="s">
        <v>130</v>
      </c>
      <c r="G6" s="1"/>
      <c r="H6" s="23">
        <v>50</v>
      </c>
      <c r="J6" s="15"/>
    </row>
    <row r="7" spans="1:12" x14ac:dyDescent="0.75">
      <c r="A7" s="1"/>
      <c r="B7" s="1"/>
      <c r="C7" s="1"/>
      <c r="D7" s="1"/>
      <c r="E7" s="1"/>
      <c r="F7" s="1" t="s">
        <v>131</v>
      </c>
      <c r="G7" s="1"/>
      <c r="H7" s="23">
        <v>395</v>
      </c>
      <c r="J7" s="15"/>
    </row>
    <row r="8" spans="1:12" x14ac:dyDescent="0.75">
      <c r="A8" s="1"/>
      <c r="B8" s="1"/>
      <c r="C8" s="1"/>
      <c r="D8" s="1"/>
      <c r="E8" s="1"/>
      <c r="F8" s="1" t="s">
        <v>5</v>
      </c>
      <c r="G8" s="1"/>
      <c r="H8" s="23">
        <v>305</v>
      </c>
      <c r="J8" s="15"/>
    </row>
    <row r="9" spans="1:12" x14ac:dyDescent="0.75">
      <c r="A9" s="1"/>
      <c r="B9" s="1"/>
      <c r="C9" s="1"/>
      <c r="D9" s="1"/>
      <c r="E9" s="1"/>
      <c r="F9" s="1" t="s">
        <v>6</v>
      </c>
      <c r="G9" s="1"/>
      <c r="H9" s="23">
        <v>2556.12</v>
      </c>
      <c r="J9" s="15"/>
    </row>
    <row r="10" spans="1:12" ht="15.5" thickBot="1" x14ac:dyDescent="0.9">
      <c r="A10" s="1"/>
      <c r="B10" s="1"/>
      <c r="C10" s="1"/>
      <c r="D10" s="1"/>
      <c r="E10" s="1"/>
      <c r="F10" s="1" t="s">
        <v>132</v>
      </c>
      <c r="G10" s="1"/>
      <c r="H10" s="24">
        <v>1685</v>
      </c>
      <c r="J10" s="31"/>
    </row>
    <row r="11" spans="1:12" x14ac:dyDescent="0.75">
      <c r="A11" s="1"/>
      <c r="B11" s="1"/>
      <c r="C11" s="1"/>
      <c r="D11" s="1"/>
      <c r="E11" s="1" t="s">
        <v>7</v>
      </c>
      <c r="F11" s="1"/>
      <c r="G11" s="1"/>
      <c r="H11" s="23">
        <f>ROUND(SUM(H4:H10),5)</f>
        <v>97794.72</v>
      </c>
      <c r="J11" s="15">
        <v>285000</v>
      </c>
    </row>
    <row r="12" spans="1:12" x14ac:dyDescent="0.75">
      <c r="A12" s="1"/>
      <c r="B12" s="1"/>
      <c r="C12" s="1"/>
      <c r="D12" s="1"/>
      <c r="E12" s="1" t="s">
        <v>133</v>
      </c>
      <c r="F12" s="1"/>
      <c r="G12" s="1"/>
      <c r="H12" s="23"/>
      <c r="J12" s="15"/>
    </row>
    <row r="13" spans="1:12" x14ac:dyDescent="0.75">
      <c r="A13" s="1"/>
      <c r="B13" s="1"/>
      <c r="C13" s="1"/>
      <c r="D13" s="1"/>
      <c r="E13" s="1"/>
      <c r="F13" s="1" t="s">
        <v>134</v>
      </c>
      <c r="G13" s="1"/>
      <c r="H13" s="23">
        <v>900</v>
      </c>
      <c r="J13" s="15"/>
    </row>
    <row r="14" spans="1:12" ht="15.5" thickBot="1" x14ac:dyDescent="0.9">
      <c r="A14" s="1"/>
      <c r="B14" s="1"/>
      <c r="C14" s="1"/>
      <c r="D14" s="1"/>
      <c r="E14" s="1"/>
      <c r="F14" s="1" t="s">
        <v>135</v>
      </c>
      <c r="G14" s="1"/>
      <c r="H14" s="24">
        <v>2180</v>
      </c>
      <c r="J14" s="31"/>
    </row>
    <row r="15" spans="1:12" x14ac:dyDescent="0.75">
      <c r="A15" s="1"/>
      <c r="B15" s="1"/>
      <c r="C15" s="1"/>
      <c r="D15" s="1"/>
      <c r="E15" s="1" t="s">
        <v>136</v>
      </c>
      <c r="F15" s="1"/>
      <c r="G15" s="1"/>
      <c r="H15" s="23">
        <f>ROUND(SUM(H12:H14),5)</f>
        <v>3080</v>
      </c>
      <c r="J15" s="15">
        <v>5800</v>
      </c>
    </row>
    <row r="16" spans="1:12" x14ac:dyDescent="0.75">
      <c r="A16" s="1"/>
      <c r="B16" s="1"/>
      <c r="C16" s="1"/>
      <c r="D16" s="1"/>
      <c r="E16" s="1"/>
      <c r="F16" s="1"/>
      <c r="G16" s="1"/>
      <c r="H16" s="23"/>
      <c r="J16" s="15"/>
    </row>
    <row r="17" spans="1:10" x14ac:dyDescent="0.75">
      <c r="A17" s="1"/>
      <c r="B17" s="1"/>
      <c r="C17" s="1"/>
      <c r="D17" s="1"/>
      <c r="E17" s="1" t="s">
        <v>8</v>
      </c>
      <c r="F17" s="1"/>
      <c r="G17" s="1"/>
      <c r="H17" s="23"/>
      <c r="J17" s="15">
        <v>2500</v>
      </c>
    </row>
    <row r="18" spans="1:10" x14ac:dyDescent="0.75">
      <c r="A18" s="1"/>
      <c r="B18" s="1"/>
      <c r="C18" s="1"/>
      <c r="D18" s="1"/>
      <c r="E18" s="1"/>
      <c r="F18" s="1" t="s">
        <v>9</v>
      </c>
      <c r="G18" s="1"/>
      <c r="H18" s="23">
        <v>275</v>
      </c>
      <c r="J18" s="15">
        <v>5000</v>
      </c>
    </row>
    <row r="19" spans="1:10" ht="15.5" thickBot="1" x14ac:dyDescent="0.9">
      <c r="A19" s="1"/>
      <c r="B19" s="1"/>
      <c r="C19" s="1"/>
      <c r="D19" s="1"/>
      <c r="E19" s="1"/>
      <c r="F19" s="1" t="s">
        <v>10</v>
      </c>
      <c r="G19" s="1"/>
      <c r="H19" s="24">
        <v>3825</v>
      </c>
      <c r="J19" s="31">
        <v>5000</v>
      </c>
    </row>
    <row r="20" spans="1:10" x14ac:dyDescent="0.75">
      <c r="A20" s="1"/>
      <c r="B20" s="1"/>
      <c r="C20" s="1"/>
      <c r="D20" s="1"/>
      <c r="E20" s="1" t="s">
        <v>11</v>
      </c>
      <c r="F20" s="1"/>
      <c r="G20" s="1"/>
      <c r="H20" s="23">
        <f>ROUND(SUM(H17:H19),5)</f>
        <v>4100</v>
      </c>
      <c r="J20" s="15"/>
    </row>
    <row r="21" spans="1:10" ht="15.5" thickBot="1" x14ac:dyDescent="0.9">
      <c r="A21" s="1"/>
      <c r="B21" s="1"/>
      <c r="C21" s="1"/>
      <c r="D21" s="1" t="s">
        <v>12</v>
      </c>
      <c r="E21" s="1" t="s">
        <v>137</v>
      </c>
      <c r="F21" s="1"/>
      <c r="G21" s="1"/>
      <c r="H21" s="25">
        <v>50</v>
      </c>
      <c r="J21" s="31">
        <v>1000</v>
      </c>
    </row>
    <row r="22" spans="1:10" ht="15.5" thickBot="1" x14ac:dyDescent="0.9">
      <c r="A22" s="1"/>
      <c r="B22" s="1"/>
      <c r="C22" s="1" t="s">
        <v>13</v>
      </c>
      <c r="D22" s="1"/>
      <c r="E22" s="1"/>
      <c r="F22" s="1"/>
      <c r="G22" s="1"/>
      <c r="H22" s="26">
        <f>ROUND(H3+H11+H15+SUM(H20:H21),5)</f>
        <v>105024.72</v>
      </c>
      <c r="J22" s="15">
        <v>342300</v>
      </c>
    </row>
    <row r="23" spans="1:10" x14ac:dyDescent="0.75">
      <c r="A23" s="1"/>
      <c r="B23" s="1"/>
      <c r="C23" s="1"/>
      <c r="E23" s="1"/>
      <c r="F23" s="1"/>
      <c r="G23" s="1"/>
      <c r="H23" s="23"/>
      <c r="J23" s="15"/>
    </row>
    <row r="24" spans="1:10" x14ac:dyDescent="0.75">
      <c r="A24" s="1"/>
      <c r="B24" s="1"/>
      <c r="C24" s="1"/>
      <c r="D24" s="1" t="s">
        <v>14</v>
      </c>
      <c r="E24" s="1"/>
      <c r="F24" s="1"/>
      <c r="G24" s="1"/>
      <c r="H24" s="23"/>
      <c r="J24" s="15"/>
    </row>
    <row r="25" spans="1:10" x14ac:dyDescent="0.75">
      <c r="A25" s="1"/>
      <c r="B25" s="1"/>
      <c r="C25" s="1"/>
      <c r="D25" s="1"/>
      <c r="E25" s="1" t="s">
        <v>138</v>
      </c>
      <c r="F25" s="1"/>
      <c r="G25" s="1"/>
      <c r="H25" s="23"/>
      <c r="J25" s="15"/>
    </row>
    <row r="26" spans="1:10" ht="15.5" thickBot="1" x14ac:dyDescent="0.9">
      <c r="A26" s="1"/>
      <c r="B26" s="1"/>
      <c r="C26" s="1"/>
      <c r="D26" s="1"/>
      <c r="E26" s="1"/>
      <c r="F26" s="1" t="s">
        <v>139</v>
      </c>
      <c r="G26" s="1"/>
      <c r="H26" s="24">
        <v>0</v>
      </c>
      <c r="J26" s="15"/>
    </row>
    <row r="27" spans="1:10" x14ac:dyDescent="0.75">
      <c r="A27" s="1"/>
      <c r="B27" s="1"/>
      <c r="C27" s="1"/>
      <c r="D27" s="1"/>
      <c r="E27" s="1" t="s">
        <v>140</v>
      </c>
      <c r="F27" s="1"/>
      <c r="G27" s="1"/>
      <c r="H27" s="23">
        <f>ROUND(SUM(H25:H26),5)</f>
        <v>0</v>
      </c>
      <c r="J27" s="15"/>
    </row>
    <row r="28" spans="1:10" x14ac:dyDescent="0.75">
      <c r="A28" s="1"/>
      <c r="B28" s="1"/>
      <c r="C28" s="1"/>
      <c r="D28" s="1"/>
      <c r="E28" s="1" t="s">
        <v>15</v>
      </c>
      <c r="F28" s="1"/>
      <c r="G28" s="1"/>
      <c r="H28" s="23"/>
      <c r="J28" s="15"/>
    </row>
    <row r="29" spans="1:10" x14ac:dyDescent="0.75">
      <c r="A29" s="1"/>
      <c r="B29" s="1"/>
      <c r="C29" s="1"/>
      <c r="D29" s="1"/>
      <c r="E29" s="1"/>
      <c r="F29" s="1" t="s">
        <v>16</v>
      </c>
      <c r="G29" s="1"/>
      <c r="H29" s="23"/>
      <c r="J29" s="15"/>
    </row>
    <row r="30" spans="1:10" x14ac:dyDescent="0.75">
      <c r="A30" s="1"/>
      <c r="B30" s="1"/>
      <c r="C30" s="1"/>
      <c r="D30" s="1"/>
      <c r="E30" s="1"/>
      <c r="F30" s="1"/>
      <c r="G30" s="1" t="s">
        <v>141</v>
      </c>
      <c r="H30" s="23">
        <v>200</v>
      </c>
      <c r="J30" s="15"/>
    </row>
    <row r="31" spans="1:10" x14ac:dyDescent="0.75">
      <c r="A31" s="1"/>
      <c r="B31" s="1"/>
      <c r="C31" s="1"/>
      <c r="D31" s="1"/>
      <c r="E31" s="1"/>
      <c r="F31" s="1"/>
      <c r="G31" s="1" t="s">
        <v>142</v>
      </c>
      <c r="H31" s="23">
        <v>100</v>
      </c>
      <c r="J31" s="15"/>
    </row>
    <row r="32" spans="1:10" x14ac:dyDescent="0.75">
      <c r="A32" s="1"/>
      <c r="B32" s="1"/>
      <c r="C32" s="1"/>
      <c r="D32" s="1"/>
      <c r="E32" s="1"/>
      <c r="F32" s="1"/>
      <c r="G32" s="1" t="s">
        <v>143</v>
      </c>
      <c r="H32" s="23">
        <v>200</v>
      </c>
      <c r="J32" s="15"/>
    </row>
    <row r="33" spans="1:10" x14ac:dyDescent="0.75">
      <c r="A33" s="1"/>
      <c r="B33" s="1"/>
      <c r="C33" s="1"/>
      <c r="D33" s="1"/>
      <c r="E33" s="1"/>
      <c r="F33" s="1"/>
      <c r="G33" s="1" t="s">
        <v>144</v>
      </c>
      <c r="H33" s="23">
        <v>50</v>
      </c>
      <c r="J33" s="15"/>
    </row>
    <row r="34" spans="1:10" x14ac:dyDescent="0.75">
      <c r="A34" s="1"/>
      <c r="B34" s="1"/>
      <c r="C34" s="1"/>
      <c r="D34" s="1"/>
      <c r="E34" s="1"/>
      <c r="F34" s="1"/>
      <c r="G34" s="1" t="s">
        <v>145</v>
      </c>
      <c r="H34" s="23">
        <v>100</v>
      </c>
      <c r="J34" s="15"/>
    </row>
    <row r="35" spans="1:10" x14ac:dyDescent="0.75">
      <c r="A35" s="1"/>
      <c r="B35" s="1"/>
      <c r="C35" s="1"/>
      <c r="D35" s="1"/>
      <c r="E35" s="1"/>
      <c r="F35" s="1"/>
      <c r="G35" s="1" t="s">
        <v>146</v>
      </c>
      <c r="H35" s="23">
        <v>100</v>
      </c>
      <c r="J35" s="15"/>
    </row>
    <row r="36" spans="1:10" x14ac:dyDescent="0.75">
      <c r="A36" s="1"/>
      <c r="B36" s="1"/>
      <c r="C36" s="1"/>
      <c r="D36" s="1"/>
      <c r="E36" s="1"/>
      <c r="F36" s="1"/>
      <c r="G36" s="1" t="s">
        <v>17</v>
      </c>
      <c r="H36" s="23">
        <v>9505</v>
      </c>
      <c r="J36" s="15"/>
    </row>
    <row r="37" spans="1:10" x14ac:dyDescent="0.75">
      <c r="A37" s="1"/>
      <c r="B37" s="1"/>
      <c r="C37" s="1"/>
      <c r="D37" s="1"/>
      <c r="E37" s="1"/>
      <c r="F37" s="1"/>
      <c r="G37" s="1" t="s">
        <v>147</v>
      </c>
      <c r="H37" s="23">
        <v>3749.95</v>
      </c>
      <c r="J37" s="15"/>
    </row>
    <row r="38" spans="1:10" ht="15.5" thickBot="1" x14ac:dyDescent="0.9">
      <c r="A38" s="1"/>
      <c r="B38" s="1"/>
      <c r="C38" s="1"/>
      <c r="D38" s="1"/>
      <c r="E38" s="1"/>
      <c r="F38" s="1"/>
      <c r="G38" s="1" t="s">
        <v>186</v>
      </c>
      <c r="H38" s="24">
        <v>37797.46</v>
      </c>
      <c r="J38" s="15"/>
    </row>
    <row r="39" spans="1:10" x14ac:dyDescent="0.75">
      <c r="A39" s="1"/>
      <c r="B39" s="1"/>
      <c r="C39" s="1"/>
      <c r="D39" s="1"/>
      <c r="E39" s="1"/>
      <c r="F39" s="1" t="s">
        <v>19</v>
      </c>
      <c r="G39" s="1"/>
      <c r="H39" s="23">
        <f>ROUND(SUM(H29:H38),5)</f>
        <v>51802.41</v>
      </c>
      <c r="J39" s="15"/>
    </row>
    <row r="40" spans="1:10" x14ac:dyDescent="0.75">
      <c r="A40" s="1"/>
      <c r="B40" s="1"/>
      <c r="C40" s="1"/>
      <c r="D40" s="1"/>
      <c r="E40" s="1"/>
      <c r="F40" s="1" t="s">
        <v>20</v>
      </c>
      <c r="G40" s="1"/>
      <c r="H40" s="23">
        <v>3154.14</v>
      </c>
      <c r="J40" s="15"/>
    </row>
    <row r="41" spans="1:10" ht="15.5" thickBot="1" x14ac:dyDescent="0.9">
      <c r="A41" s="1"/>
      <c r="B41" s="1"/>
      <c r="C41" s="1"/>
      <c r="D41" s="1"/>
      <c r="E41" s="1"/>
      <c r="F41" s="1" t="s">
        <v>148</v>
      </c>
      <c r="G41" s="1"/>
      <c r="H41" s="24">
        <v>247</v>
      </c>
      <c r="J41" s="31"/>
    </row>
    <row r="42" spans="1:10" x14ac:dyDescent="0.75">
      <c r="A42" s="1"/>
      <c r="B42" s="1"/>
      <c r="C42" s="1"/>
      <c r="D42" s="1"/>
      <c r="E42" s="1" t="s">
        <v>21</v>
      </c>
      <c r="F42" s="1"/>
      <c r="G42" s="1"/>
      <c r="H42" s="23">
        <f>ROUND(H28+SUM(H39:H41),5)</f>
        <v>55203.55</v>
      </c>
      <c r="J42" s="15">
        <v>121850</v>
      </c>
    </row>
    <row r="43" spans="1:10" x14ac:dyDescent="0.75">
      <c r="A43" s="1"/>
      <c r="B43" s="1"/>
      <c r="C43" s="1"/>
      <c r="D43" s="1"/>
      <c r="E43" s="1" t="s">
        <v>149</v>
      </c>
      <c r="F43" s="1"/>
      <c r="G43" s="1"/>
      <c r="H43" s="23"/>
      <c r="J43" s="15"/>
    </row>
    <row r="44" spans="1:10" ht="15.5" thickBot="1" x14ac:dyDescent="0.9">
      <c r="A44" s="1"/>
      <c r="B44" s="1"/>
      <c r="C44" s="1"/>
      <c r="D44" s="1"/>
      <c r="E44" s="1"/>
      <c r="F44" s="1" t="s">
        <v>150</v>
      </c>
      <c r="G44" s="1"/>
      <c r="H44" s="24">
        <v>10713</v>
      </c>
      <c r="J44" s="31">
        <v>31636</v>
      </c>
    </row>
    <row r="45" spans="1:10" x14ac:dyDescent="0.75">
      <c r="A45" s="1"/>
      <c r="B45" s="1"/>
      <c r="C45" s="1"/>
      <c r="D45" s="1"/>
      <c r="E45" s="1" t="s">
        <v>151</v>
      </c>
      <c r="F45" s="1"/>
      <c r="G45" s="1"/>
      <c r="H45" s="23">
        <f>ROUND(SUM(H43:H44),5)</f>
        <v>10713</v>
      </c>
      <c r="J45" s="15">
        <v>31636</v>
      </c>
    </row>
    <row r="46" spans="1:10" x14ac:dyDescent="0.75">
      <c r="A46" s="1"/>
      <c r="B46" s="1"/>
      <c r="C46" s="1"/>
      <c r="D46" s="1"/>
      <c r="E46" s="1" t="s">
        <v>22</v>
      </c>
      <c r="F46" s="1"/>
      <c r="G46" s="1"/>
      <c r="H46" s="23"/>
      <c r="J46" s="15"/>
    </row>
    <row r="47" spans="1:10" x14ac:dyDescent="0.75">
      <c r="A47" s="1"/>
      <c r="B47" s="1"/>
      <c r="C47" s="1"/>
      <c r="D47" s="1"/>
      <c r="E47" s="1"/>
      <c r="F47" s="1" t="s">
        <v>152</v>
      </c>
      <c r="G47" s="1"/>
      <c r="H47" s="23">
        <v>2000</v>
      </c>
      <c r="J47" s="15"/>
    </row>
    <row r="48" spans="1:10" x14ac:dyDescent="0.75">
      <c r="A48" s="1"/>
      <c r="B48" s="1"/>
      <c r="C48" s="1"/>
      <c r="D48" s="1"/>
      <c r="E48" s="1"/>
      <c r="F48" s="1" t="s">
        <v>23</v>
      </c>
      <c r="G48" s="1"/>
      <c r="H48" s="23">
        <v>400</v>
      </c>
      <c r="J48" s="15"/>
    </row>
    <row r="49" spans="1:10" x14ac:dyDescent="0.75">
      <c r="A49" s="1"/>
      <c r="B49" s="1"/>
      <c r="C49" s="1"/>
      <c r="D49" s="1"/>
      <c r="E49" s="1"/>
      <c r="F49" s="1" t="s">
        <v>24</v>
      </c>
      <c r="G49" s="1"/>
      <c r="H49" s="23">
        <v>400</v>
      </c>
      <c r="J49" s="15"/>
    </row>
    <row r="50" spans="1:10" x14ac:dyDescent="0.75">
      <c r="A50" s="1"/>
      <c r="B50" s="1"/>
      <c r="C50" s="1"/>
      <c r="D50" s="1"/>
      <c r="E50" s="1"/>
      <c r="F50" s="1" t="s">
        <v>25</v>
      </c>
      <c r="G50" s="1"/>
      <c r="H50" s="23">
        <v>1895.76</v>
      </c>
      <c r="J50" s="15"/>
    </row>
    <row r="51" spans="1:10" x14ac:dyDescent="0.75">
      <c r="A51" s="1"/>
      <c r="B51" s="1"/>
      <c r="C51" s="1"/>
      <c r="D51" s="1"/>
      <c r="E51" s="1"/>
      <c r="F51" s="1" t="s">
        <v>153</v>
      </c>
      <c r="G51" s="1"/>
      <c r="H51" s="23">
        <v>0</v>
      </c>
      <c r="J51" s="15"/>
    </row>
    <row r="52" spans="1:10" ht="15.5" thickBot="1" x14ac:dyDescent="0.9">
      <c r="A52" s="1"/>
      <c r="B52" s="1"/>
      <c r="C52" s="1"/>
      <c r="D52" s="1"/>
      <c r="E52" s="1"/>
      <c r="F52" s="1" t="s">
        <v>26</v>
      </c>
      <c r="G52" s="1"/>
      <c r="H52" s="24">
        <v>250</v>
      </c>
      <c r="J52" s="31"/>
    </row>
    <row r="53" spans="1:10" x14ac:dyDescent="0.75">
      <c r="A53" s="1"/>
      <c r="B53" s="1"/>
      <c r="C53" s="1"/>
      <c r="D53" s="1"/>
      <c r="E53" s="1" t="s">
        <v>27</v>
      </c>
      <c r="F53" s="1"/>
      <c r="G53" s="1"/>
      <c r="H53" s="23">
        <f>ROUND(SUM(H46:H52),5)</f>
        <v>4945.76</v>
      </c>
      <c r="J53" s="15">
        <v>36600</v>
      </c>
    </row>
    <row r="54" spans="1:10" x14ac:dyDescent="0.75">
      <c r="A54" s="1"/>
      <c r="B54" s="1"/>
      <c r="C54" s="1"/>
      <c r="D54" s="1"/>
      <c r="E54" s="1" t="s">
        <v>28</v>
      </c>
      <c r="F54" s="1"/>
      <c r="G54" s="1"/>
      <c r="H54" s="23"/>
      <c r="J54" s="15"/>
    </row>
    <row r="55" spans="1:10" x14ac:dyDescent="0.75">
      <c r="A55" s="1"/>
      <c r="B55" s="1"/>
      <c r="C55" s="1"/>
      <c r="D55" s="1"/>
      <c r="E55" s="1"/>
      <c r="F55" s="1" t="s">
        <v>154</v>
      </c>
      <c r="G55" s="1"/>
      <c r="H55" s="23">
        <v>225</v>
      </c>
      <c r="J55" s="15"/>
    </row>
    <row r="56" spans="1:10" x14ac:dyDescent="0.75">
      <c r="A56" s="1"/>
      <c r="B56" s="1"/>
      <c r="C56" s="1"/>
      <c r="D56" s="1"/>
      <c r="E56" s="1"/>
      <c r="F56" s="1" t="s">
        <v>155</v>
      </c>
      <c r="G56" s="1"/>
      <c r="H56" s="23">
        <v>295</v>
      </c>
      <c r="J56" s="15"/>
    </row>
    <row r="57" spans="1:10" x14ac:dyDescent="0.75">
      <c r="A57" s="1"/>
      <c r="B57" s="1"/>
      <c r="C57" s="1"/>
      <c r="D57" s="1"/>
      <c r="E57" s="1"/>
      <c r="F57" s="1" t="s">
        <v>156</v>
      </c>
      <c r="G57" s="1"/>
      <c r="H57" s="23">
        <v>444.22</v>
      </c>
      <c r="J57" s="15">
        <v>1500</v>
      </c>
    </row>
    <row r="58" spans="1:10" x14ac:dyDescent="0.75">
      <c r="A58" s="1"/>
      <c r="B58" s="1"/>
      <c r="C58" s="1"/>
      <c r="D58" s="1"/>
      <c r="E58" s="1"/>
      <c r="F58" s="1" t="s">
        <v>157</v>
      </c>
      <c r="G58" s="1"/>
      <c r="H58" s="23">
        <v>291.8</v>
      </c>
      <c r="J58" s="15">
        <v>100</v>
      </c>
    </row>
    <row r="59" spans="1:10" x14ac:dyDescent="0.75">
      <c r="A59" s="1"/>
      <c r="B59" s="1"/>
      <c r="C59" s="1"/>
      <c r="D59" s="1"/>
      <c r="E59" s="1"/>
      <c r="F59" s="1" t="s">
        <v>29</v>
      </c>
      <c r="G59" s="1"/>
      <c r="H59" s="23">
        <v>1812.61</v>
      </c>
      <c r="J59" s="15">
        <v>2500</v>
      </c>
    </row>
    <row r="60" spans="1:10" ht="15.5" thickBot="1" x14ac:dyDescent="0.9">
      <c r="A60" s="1"/>
      <c r="B60" s="1"/>
      <c r="C60" s="1"/>
      <c r="D60" s="1"/>
      <c r="E60" s="1"/>
      <c r="F60" s="1" t="s">
        <v>30</v>
      </c>
      <c r="G60" s="1"/>
      <c r="H60" s="24">
        <v>120.32</v>
      </c>
      <c r="J60" s="31">
        <v>500</v>
      </c>
    </row>
    <row r="61" spans="1:10" x14ac:dyDescent="0.75">
      <c r="A61" s="1"/>
      <c r="B61" s="1"/>
      <c r="C61" s="1"/>
      <c r="D61" s="1"/>
      <c r="E61" s="1" t="s">
        <v>31</v>
      </c>
      <c r="F61" s="1"/>
      <c r="G61" s="1"/>
      <c r="H61" s="23">
        <f>ROUND(SUM(H54:H60),5)</f>
        <v>3188.95</v>
      </c>
      <c r="J61" s="15">
        <v>5500</v>
      </c>
    </row>
    <row r="62" spans="1:10" x14ac:dyDescent="0.75">
      <c r="A62" s="1"/>
      <c r="B62" s="1"/>
      <c r="C62" s="1"/>
      <c r="D62" s="1"/>
      <c r="E62" s="1" t="s">
        <v>158</v>
      </c>
      <c r="F62" s="1"/>
      <c r="G62" s="1"/>
      <c r="H62" s="23"/>
      <c r="J62" s="15"/>
    </row>
    <row r="63" spans="1:10" ht="15.5" thickBot="1" x14ac:dyDescent="0.9">
      <c r="A63" s="1"/>
      <c r="B63" s="1"/>
      <c r="C63" s="1"/>
      <c r="D63" s="1"/>
      <c r="E63" s="1"/>
      <c r="F63" s="1" t="s">
        <v>159</v>
      </c>
      <c r="G63" s="1"/>
      <c r="H63" s="24">
        <v>395</v>
      </c>
      <c r="J63" s="31"/>
    </row>
    <row r="64" spans="1:10" x14ac:dyDescent="0.75">
      <c r="A64" s="1"/>
      <c r="B64" s="1"/>
      <c r="C64" s="1"/>
      <c r="D64" s="1"/>
      <c r="E64" s="1" t="s">
        <v>160</v>
      </c>
      <c r="F64" s="1"/>
      <c r="G64" s="1"/>
      <c r="H64" s="23">
        <f>ROUND(SUM(H62:H63),5)</f>
        <v>395</v>
      </c>
      <c r="J64" s="15">
        <v>2300</v>
      </c>
    </row>
    <row r="65" spans="1:10" x14ac:dyDescent="0.75">
      <c r="A65" s="1"/>
      <c r="B65" s="1"/>
      <c r="C65" s="1"/>
      <c r="D65" s="1"/>
      <c r="E65" s="1" t="s">
        <v>32</v>
      </c>
      <c r="F65" s="1"/>
      <c r="G65" s="1"/>
      <c r="H65" s="23"/>
      <c r="J65" s="15"/>
    </row>
    <row r="66" spans="1:10" x14ac:dyDescent="0.75">
      <c r="A66" s="1"/>
      <c r="B66" s="1"/>
      <c r="C66" s="1"/>
      <c r="D66" s="1"/>
      <c r="E66" s="1"/>
      <c r="F66" s="1" t="s">
        <v>33</v>
      </c>
      <c r="G66" s="1"/>
      <c r="H66" s="23">
        <v>238.45</v>
      </c>
      <c r="J66" s="15">
        <v>1000</v>
      </c>
    </row>
    <row r="67" spans="1:10" x14ac:dyDescent="0.75">
      <c r="A67" s="1"/>
      <c r="B67" s="1"/>
      <c r="C67" s="1"/>
      <c r="D67" s="1"/>
      <c r="E67" s="1"/>
      <c r="F67" s="1" t="s">
        <v>34</v>
      </c>
      <c r="G67" s="1"/>
      <c r="H67" s="23">
        <v>618.15</v>
      </c>
      <c r="J67" s="15">
        <v>1500</v>
      </c>
    </row>
    <row r="68" spans="1:10" x14ac:dyDescent="0.75">
      <c r="A68" s="1"/>
      <c r="B68" s="1"/>
      <c r="C68" s="1"/>
      <c r="D68" s="1"/>
      <c r="E68" s="1"/>
      <c r="F68" s="1" t="s">
        <v>161</v>
      </c>
      <c r="G68" s="1"/>
      <c r="H68" s="23">
        <v>510</v>
      </c>
      <c r="J68" s="15">
        <v>500</v>
      </c>
    </row>
    <row r="69" spans="1:10" x14ac:dyDescent="0.75">
      <c r="A69" s="1"/>
      <c r="B69" s="1"/>
      <c r="C69" s="1"/>
      <c r="D69" s="1"/>
      <c r="E69" s="1"/>
      <c r="F69" s="1" t="s">
        <v>35</v>
      </c>
      <c r="G69" s="1"/>
      <c r="H69" s="23">
        <v>718</v>
      </c>
      <c r="J69" s="15">
        <v>300</v>
      </c>
    </row>
    <row r="70" spans="1:10" x14ac:dyDescent="0.75">
      <c r="A70" s="1"/>
      <c r="B70" s="1"/>
      <c r="C70" s="1"/>
      <c r="D70" s="1"/>
      <c r="E70" s="1"/>
      <c r="F70" s="1" t="s">
        <v>36</v>
      </c>
      <c r="G70" s="1"/>
      <c r="H70" s="23">
        <v>250</v>
      </c>
      <c r="J70" s="15">
        <v>1200</v>
      </c>
    </row>
    <row r="71" spans="1:10" x14ac:dyDescent="0.75">
      <c r="A71" s="1"/>
      <c r="B71" s="1"/>
      <c r="C71" s="1"/>
      <c r="D71" s="1"/>
      <c r="E71" s="1"/>
      <c r="F71" s="1" t="s">
        <v>37</v>
      </c>
      <c r="G71" s="1"/>
      <c r="H71" s="23">
        <v>232</v>
      </c>
      <c r="J71" s="15">
        <v>0</v>
      </c>
    </row>
    <row r="72" spans="1:10" x14ac:dyDescent="0.75">
      <c r="A72" s="1"/>
      <c r="B72" s="1"/>
      <c r="C72" s="1"/>
      <c r="D72" s="1"/>
      <c r="E72" s="1"/>
      <c r="F72" s="1" t="s">
        <v>38</v>
      </c>
      <c r="G72" s="1"/>
      <c r="H72" s="23">
        <v>22.6</v>
      </c>
      <c r="J72" s="15">
        <v>50</v>
      </c>
    </row>
    <row r="73" spans="1:10" x14ac:dyDescent="0.75">
      <c r="A73" s="1"/>
      <c r="B73" s="1"/>
      <c r="C73" s="1"/>
      <c r="D73" s="1"/>
      <c r="E73" s="1"/>
      <c r="F73" s="1" t="s">
        <v>162</v>
      </c>
      <c r="G73" s="1"/>
      <c r="H73" s="23"/>
      <c r="J73" s="15"/>
    </row>
    <row r="74" spans="1:10" ht="15.5" thickBot="1" x14ac:dyDescent="0.9">
      <c r="A74" s="1"/>
      <c r="B74" s="1"/>
      <c r="C74" s="1"/>
      <c r="D74" s="1"/>
      <c r="E74" s="1"/>
      <c r="F74" s="1"/>
      <c r="G74" s="1" t="s">
        <v>163</v>
      </c>
      <c r="H74" s="24">
        <v>86.06</v>
      </c>
      <c r="J74" s="15"/>
    </row>
    <row r="75" spans="1:10" x14ac:dyDescent="0.75">
      <c r="A75" s="1"/>
      <c r="B75" s="1"/>
      <c r="C75" s="1"/>
      <c r="D75" s="1"/>
      <c r="E75" s="1"/>
      <c r="F75" s="1" t="s">
        <v>164</v>
      </c>
      <c r="G75" s="1"/>
      <c r="H75" s="23">
        <f>ROUND(SUM(H73:H74),5)</f>
        <v>86.06</v>
      </c>
      <c r="J75" s="15"/>
    </row>
    <row r="76" spans="1:10" ht="15.5" thickBot="1" x14ac:dyDescent="0.9">
      <c r="A76" s="1"/>
      <c r="B76" s="1"/>
      <c r="C76" s="1"/>
      <c r="D76" s="1"/>
      <c r="E76" s="1"/>
      <c r="F76" s="1" t="s">
        <v>165</v>
      </c>
      <c r="G76" s="1"/>
      <c r="H76" s="24">
        <v>1.75</v>
      </c>
      <c r="J76" s="31">
        <v>200</v>
      </c>
    </row>
    <row r="77" spans="1:10" x14ac:dyDescent="0.75">
      <c r="A77" s="1"/>
      <c r="B77" s="1"/>
      <c r="C77" s="1"/>
      <c r="D77" s="1"/>
      <c r="E77" s="1" t="s">
        <v>39</v>
      </c>
      <c r="F77" s="1"/>
      <c r="G77" s="1"/>
      <c r="H77" s="23">
        <f>ROUND(SUM(H65:H72)+SUM(H75:H76),5)</f>
        <v>2677.01</v>
      </c>
      <c r="J77" s="15">
        <v>11250</v>
      </c>
    </row>
    <row r="78" spans="1:10" x14ac:dyDescent="0.75">
      <c r="A78" s="1"/>
      <c r="B78" s="1"/>
      <c r="C78" s="1"/>
      <c r="D78" s="1"/>
      <c r="E78" s="1" t="s">
        <v>40</v>
      </c>
      <c r="F78" s="1"/>
      <c r="G78" s="1"/>
      <c r="H78" s="23"/>
      <c r="J78" s="15"/>
    </row>
    <row r="79" spans="1:10" x14ac:dyDescent="0.75">
      <c r="A79" s="1"/>
      <c r="B79" s="1"/>
      <c r="C79" s="1"/>
      <c r="D79" s="1"/>
      <c r="E79" s="1"/>
      <c r="F79" s="1" t="s">
        <v>41</v>
      </c>
      <c r="G79" s="1"/>
      <c r="H79" s="23">
        <v>2789.75</v>
      </c>
      <c r="J79" s="15">
        <v>6800</v>
      </c>
    </row>
    <row r="80" spans="1:10" x14ac:dyDescent="0.75">
      <c r="A80" s="1"/>
      <c r="B80" s="1"/>
      <c r="C80" s="1"/>
      <c r="D80" s="1"/>
      <c r="E80" s="1"/>
      <c r="F80" s="1" t="s">
        <v>166</v>
      </c>
      <c r="G80" s="1"/>
      <c r="H80" s="23">
        <v>263.20999999999998</v>
      </c>
      <c r="J80" s="15">
        <v>1300</v>
      </c>
    </row>
    <row r="81" spans="1:10" x14ac:dyDescent="0.75">
      <c r="A81" s="1"/>
      <c r="B81" s="1"/>
      <c r="C81" s="1"/>
      <c r="D81" s="1"/>
      <c r="E81" s="1"/>
      <c r="F81" s="1" t="s">
        <v>42</v>
      </c>
      <c r="G81" s="1"/>
      <c r="H81" s="23">
        <v>646.9</v>
      </c>
      <c r="J81" s="15">
        <v>3882</v>
      </c>
    </row>
    <row r="82" spans="1:10" x14ac:dyDescent="0.75">
      <c r="A82" s="1"/>
      <c r="B82" s="1"/>
      <c r="C82" s="1"/>
      <c r="D82" s="1"/>
      <c r="E82" s="1"/>
      <c r="F82" s="1" t="s">
        <v>43</v>
      </c>
      <c r="G82" s="1"/>
      <c r="H82" s="23">
        <v>500</v>
      </c>
      <c r="J82" s="15">
        <v>1200</v>
      </c>
    </row>
    <row r="83" spans="1:10" x14ac:dyDescent="0.75">
      <c r="A83" s="1"/>
      <c r="B83" s="1"/>
      <c r="C83" s="1"/>
      <c r="D83" s="1"/>
      <c r="E83" s="1"/>
      <c r="F83" s="1" t="s">
        <v>167</v>
      </c>
      <c r="G83" s="1"/>
      <c r="H83" s="23">
        <v>930</v>
      </c>
      <c r="J83" s="15">
        <v>1000</v>
      </c>
    </row>
    <row r="84" spans="1:10" x14ac:dyDescent="0.75">
      <c r="A84" s="1"/>
      <c r="B84" s="1"/>
      <c r="C84" s="1"/>
      <c r="D84" s="1"/>
      <c r="E84" s="1"/>
      <c r="F84" s="1" t="s">
        <v>44</v>
      </c>
      <c r="G84" s="1"/>
      <c r="H84" s="23">
        <v>775</v>
      </c>
      <c r="J84" s="15">
        <v>3000</v>
      </c>
    </row>
    <row r="85" spans="1:10" x14ac:dyDescent="0.75">
      <c r="A85" s="1"/>
      <c r="B85" s="1"/>
      <c r="C85" s="1"/>
      <c r="D85" s="1"/>
      <c r="E85" s="1"/>
      <c r="F85" s="1" t="s">
        <v>168</v>
      </c>
      <c r="G85" s="1"/>
      <c r="H85" s="23">
        <v>1031.75</v>
      </c>
      <c r="J85" s="15">
        <v>300</v>
      </c>
    </row>
    <row r="86" spans="1:10" x14ac:dyDescent="0.75">
      <c r="A86" s="1"/>
      <c r="B86" s="1"/>
      <c r="C86" s="1"/>
      <c r="D86" s="1"/>
      <c r="E86" s="1"/>
      <c r="F86" s="1" t="s">
        <v>169</v>
      </c>
      <c r="G86" s="1"/>
      <c r="H86" s="23">
        <v>3.68</v>
      </c>
      <c r="J86" s="15">
        <v>10000</v>
      </c>
    </row>
    <row r="87" spans="1:10" x14ac:dyDescent="0.75">
      <c r="A87" s="1"/>
      <c r="B87" s="1"/>
      <c r="C87" s="1"/>
      <c r="D87" s="1"/>
      <c r="E87" s="1"/>
      <c r="F87" s="1" t="s">
        <v>45</v>
      </c>
      <c r="G87" s="1"/>
      <c r="H87" s="23">
        <v>4190.82</v>
      </c>
      <c r="J87" s="15">
        <v>5000</v>
      </c>
    </row>
    <row r="88" spans="1:10" x14ac:dyDescent="0.75">
      <c r="A88" s="1"/>
      <c r="B88" s="1"/>
      <c r="C88" s="1"/>
      <c r="D88" s="1"/>
      <c r="E88" s="1"/>
      <c r="F88" s="1" t="s">
        <v>170</v>
      </c>
      <c r="G88" s="1"/>
      <c r="H88" s="23">
        <v>24.81</v>
      </c>
      <c r="J88" s="15"/>
    </row>
    <row r="89" spans="1:10" x14ac:dyDescent="0.75">
      <c r="A89" s="1"/>
      <c r="B89" s="1"/>
      <c r="C89" s="1"/>
      <c r="D89" s="1"/>
      <c r="E89" s="1"/>
      <c r="F89" s="1" t="s">
        <v>46</v>
      </c>
      <c r="G89" s="1"/>
      <c r="H89" s="23">
        <v>599.6</v>
      </c>
      <c r="J89" s="15"/>
    </row>
    <row r="90" spans="1:10" ht="15.5" thickBot="1" x14ac:dyDescent="0.9">
      <c r="A90" s="1"/>
      <c r="B90" s="1"/>
      <c r="C90" s="1"/>
      <c r="D90" s="1"/>
      <c r="E90" s="1"/>
      <c r="F90" s="1" t="s">
        <v>47</v>
      </c>
      <c r="G90" s="1"/>
      <c r="H90" s="24">
        <v>1843.18</v>
      </c>
      <c r="J90" s="31"/>
    </row>
    <row r="91" spans="1:10" x14ac:dyDescent="0.75">
      <c r="A91" s="1"/>
      <c r="B91" s="1"/>
      <c r="C91" s="1"/>
      <c r="D91" s="1"/>
      <c r="E91" s="1" t="s">
        <v>48</v>
      </c>
      <c r="F91" s="1"/>
      <c r="G91" s="1"/>
      <c r="H91" s="23">
        <f>ROUND(SUM(H78:H90),5)</f>
        <v>13598.7</v>
      </c>
      <c r="J91" s="15">
        <v>36382</v>
      </c>
    </row>
    <row r="92" spans="1:10" x14ac:dyDescent="0.75">
      <c r="A92" s="1"/>
      <c r="B92" s="1"/>
      <c r="C92" s="1"/>
      <c r="D92" s="1"/>
      <c r="E92" s="1" t="s">
        <v>49</v>
      </c>
      <c r="F92" s="1"/>
      <c r="G92" s="1"/>
      <c r="H92" s="23"/>
      <c r="J92" s="15"/>
    </row>
    <row r="93" spans="1:10" x14ac:dyDescent="0.75">
      <c r="A93" s="1"/>
      <c r="B93" s="1"/>
      <c r="C93" s="1"/>
      <c r="D93" s="1"/>
      <c r="E93" s="1"/>
      <c r="F93" s="1" t="s">
        <v>171</v>
      </c>
      <c r="G93" s="1"/>
      <c r="H93" s="23">
        <v>1407</v>
      </c>
      <c r="J93" s="15">
        <v>5000</v>
      </c>
    </row>
    <row r="94" spans="1:10" ht="15.5" thickBot="1" x14ac:dyDescent="0.9">
      <c r="A94" s="1"/>
      <c r="B94" s="1"/>
      <c r="C94" s="1"/>
      <c r="D94" s="1"/>
      <c r="E94" s="1"/>
      <c r="F94" s="1" t="s">
        <v>50</v>
      </c>
      <c r="G94" s="1"/>
      <c r="H94" s="24">
        <v>6174.5</v>
      </c>
      <c r="J94" s="31">
        <v>11200</v>
      </c>
    </row>
    <row r="95" spans="1:10" x14ac:dyDescent="0.75">
      <c r="A95" s="1"/>
      <c r="B95" s="1"/>
      <c r="C95" s="1"/>
      <c r="D95" s="1"/>
      <c r="E95" s="1" t="s">
        <v>51</v>
      </c>
      <c r="F95" s="1"/>
      <c r="G95" s="1"/>
      <c r="H95" s="23">
        <f>ROUND(SUM(H92:H94),5)</f>
        <v>7581.5</v>
      </c>
      <c r="J95" s="15">
        <v>16200</v>
      </c>
    </row>
    <row r="96" spans="1:10" x14ac:dyDescent="0.75">
      <c r="A96" s="1"/>
      <c r="B96" s="1"/>
      <c r="C96" s="1"/>
      <c r="D96" s="1"/>
      <c r="E96" s="1" t="s">
        <v>52</v>
      </c>
      <c r="F96" s="1"/>
      <c r="G96" s="1"/>
      <c r="H96" s="23"/>
      <c r="J96" s="15"/>
    </row>
    <row r="97" spans="1:10" x14ac:dyDescent="0.75">
      <c r="A97" s="1"/>
      <c r="B97" s="1"/>
      <c r="C97" s="1"/>
      <c r="D97" s="1"/>
      <c r="E97" s="1"/>
      <c r="F97" s="1" t="s">
        <v>53</v>
      </c>
      <c r="G97" s="1"/>
      <c r="H97" s="23">
        <v>2985.28</v>
      </c>
      <c r="J97" s="15">
        <v>7000</v>
      </c>
    </row>
    <row r="98" spans="1:10" x14ac:dyDescent="0.75">
      <c r="A98" s="1"/>
      <c r="B98" s="1"/>
      <c r="C98" s="1"/>
      <c r="D98" s="1"/>
      <c r="E98" s="1"/>
      <c r="F98" s="1" t="s">
        <v>54</v>
      </c>
      <c r="G98" s="1"/>
      <c r="H98" s="23">
        <v>8459.81</v>
      </c>
      <c r="J98" s="30">
        <v>7000</v>
      </c>
    </row>
    <row r="99" spans="1:10" x14ac:dyDescent="0.75">
      <c r="A99" s="1"/>
      <c r="B99" s="1"/>
      <c r="C99" s="1"/>
      <c r="D99" s="1"/>
      <c r="E99" s="1"/>
      <c r="F99" s="1" t="s">
        <v>55</v>
      </c>
      <c r="G99" s="1"/>
      <c r="H99" s="23">
        <v>1984.44</v>
      </c>
      <c r="J99" s="15">
        <v>6000</v>
      </c>
    </row>
    <row r="100" spans="1:10" x14ac:dyDescent="0.75">
      <c r="A100" s="1"/>
      <c r="B100" s="1"/>
      <c r="C100" s="1"/>
      <c r="D100" s="1"/>
      <c r="E100" s="1"/>
      <c r="F100" s="1" t="s">
        <v>56</v>
      </c>
      <c r="G100" s="1"/>
      <c r="H100" s="23">
        <v>2147.65</v>
      </c>
      <c r="J100" s="15">
        <v>4700</v>
      </c>
    </row>
    <row r="101" spans="1:10" ht="15.5" thickBot="1" x14ac:dyDescent="0.9">
      <c r="A101" s="1"/>
      <c r="B101" s="1"/>
      <c r="C101" s="1"/>
      <c r="D101" s="1"/>
      <c r="E101" s="1"/>
      <c r="F101" s="1" t="s">
        <v>172</v>
      </c>
      <c r="G101" s="1"/>
      <c r="H101" s="24">
        <v>162.03</v>
      </c>
      <c r="J101" s="31">
        <v>1400</v>
      </c>
    </row>
    <row r="102" spans="1:10" x14ac:dyDescent="0.75">
      <c r="A102" s="1"/>
      <c r="B102" s="1"/>
      <c r="C102" s="1"/>
      <c r="D102" s="1"/>
      <c r="E102" s="1" t="s">
        <v>57</v>
      </c>
      <c r="F102" s="1"/>
      <c r="G102" s="1"/>
      <c r="H102" s="23">
        <f>ROUND(SUM(H96:H101),5)</f>
        <v>15739.21</v>
      </c>
      <c r="J102" s="15">
        <v>26100</v>
      </c>
    </row>
    <row r="103" spans="1:10" x14ac:dyDescent="0.75">
      <c r="A103" s="1"/>
      <c r="B103" s="1"/>
      <c r="C103" s="1"/>
      <c r="D103" s="1"/>
      <c r="E103" s="1" t="s">
        <v>173</v>
      </c>
      <c r="F103" s="1"/>
      <c r="G103" s="1"/>
      <c r="H103" s="23">
        <v>3190</v>
      </c>
      <c r="J103" s="15"/>
    </row>
    <row r="104" spans="1:10" x14ac:dyDescent="0.75">
      <c r="A104" s="1"/>
      <c r="B104" s="1"/>
      <c r="C104" s="1"/>
      <c r="D104" s="1"/>
      <c r="E104" s="1" t="s">
        <v>58</v>
      </c>
      <c r="F104" s="1"/>
      <c r="G104" s="1"/>
      <c r="H104" s="23"/>
      <c r="J104" s="15"/>
    </row>
    <row r="105" spans="1:10" x14ac:dyDescent="0.75">
      <c r="A105" s="1"/>
      <c r="B105" s="1"/>
      <c r="C105" s="1"/>
      <c r="D105" s="1"/>
      <c r="E105" s="1"/>
      <c r="F105" s="1" t="s">
        <v>59</v>
      </c>
      <c r="G105" s="1"/>
      <c r="H105" s="23">
        <v>419.88</v>
      </c>
      <c r="J105" s="15">
        <v>10000</v>
      </c>
    </row>
    <row r="106" spans="1:10" ht="15.5" thickBot="1" x14ac:dyDescent="0.9">
      <c r="A106" s="1"/>
      <c r="B106" s="1"/>
      <c r="C106" s="1"/>
      <c r="D106" s="1"/>
      <c r="E106" s="1"/>
      <c r="F106" s="1" t="s">
        <v>174</v>
      </c>
      <c r="G106" s="1"/>
      <c r="H106" s="24">
        <v>1773.29</v>
      </c>
      <c r="J106" s="31">
        <v>500</v>
      </c>
    </row>
    <row r="107" spans="1:10" x14ac:dyDescent="0.75">
      <c r="A107" s="1"/>
      <c r="B107" s="1"/>
      <c r="C107" s="1"/>
      <c r="D107" s="1"/>
      <c r="E107" s="1" t="s">
        <v>60</v>
      </c>
      <c r="F107" s="1"/>
      <c r="G107" s="1"/>
      <c r="H107" s="23">
        <f>ROUND(SUM(H104:H106),5)</f>
        <v>2193.17</v>
      </c>
      <c r="J107" s="15">
        <v>10700</v>
      </c>
    </row>
    <row r="108" spans="1:10" x14ac:dyDescent="0.75">
      <c r="A108" s="1"/>
      <c r="B108" s="1"/>
      <c r="C108" s="1"/>
      <c r="D108" s="1"/>
      <c r="E108" s="1" t="s">
        <v>61</v>
      </c>
      <c r="F108" s="1"/>
      <c r="G108" s="1"/>
      <c r="H108" s="23"/>
      <c r="J108" s="15"/>
    </row>
    <row r="109" spans="1:10" ht="15.5" thickBot="1" x14ac:dyDescent="0.9">
      <c r="A109" s="1"/>
      <c r="B109" s="1"/>
      <c r="C109" s="1"/>
      <c r="D109" s="1"/>
      <c r="E109" s="1"/>
      <c r="F109" s="1" t="s">
        <v>62</v>
      </c>
      <c r="G109" s="1"/>
      <c r="H109" s="25">
        <v>550</v>
      </c>
      <c r="J109" s="31"/>
    </row>
    <row r="110" spans="1:10" ht="15.5" thickBot="1" x14ac:dyDescent="0.9">
      <c r="A110" s="1"/>
      <c r="B110" s="1"/>
      <c r="C110" s="1"/>
      <c r="D110" s="1" t="s">
        <v>64</v>
      </c>
      <c r="E110" s="1" t="s">
        <v>63</v>
      </c>
      <c r="F110" s="1"/>
      <c r="G110" s="1"/>
      <c r="H110" s="27">
        <f>ROUND(SUM(H108:H109),5)</f>
        <v>550</v>
      </c>
      <c r="J110" s="15">
        <v>28500</v>
      </c>
    </row>
    <row r="111" spans="1:10" ht="15.5" thickBot="1" x14ac:dyDescent="0.9">
      <c r="A111" s="1"/>
      <c r="B111" s="1" t="s">
        <v>65</v>
      </c>
      <c r="C111" s="1"/>
      <c r="D111" s="1"/>
      <c r="E111" s="1"/>
      <c r="F111" s="1"/>
      <c r="G111" s="1"/>
      <c r="H111" s="26">
        <f>ROUND(H24+H27+H42+H45+H53+H61+H64+H77+H91+H95+SUM(H102:H103)+H107+H110,5)</f>
        <v>119975.85</v>
      </c>
      <c r="J111" s="15"/>
    </row>
    <row r="112" spans="1:10" x14ac:dyDescent="0.75">
      <c r="A112" s="1"/>
      <c r="B112" s="1" t="s">
        <v>66</v>
      </c>
      <c r="C112" s="1"/>
      <c r="D112" s="1"/>
      <c r="E112" s="1"/>
      <c r="F112" s="1"/>
      <c r="G112" s="1"/>
      <c r="H112" s="23">
        <f>ROUND(H2+H23-H111,5)</f>
        <v>-119975.85</v>
      </c>
      <c r="J112" s="15"/>
    </row>
    <row r="113" spans="1:10" x14ac:dyDescent="0.75">
      <c r="A113" s="1"/>
      <c r="B113" s="1"/>
      <c r="C113" s="1" t="s">
        <v>67</v>
      </c>
      <c r="D113" s="1"/>
      <c r="E113" s="1"/>
      <c r="F113" s="1"/>
      <c r="G113" s="1"/>
      <c r="H113" s="23"/>
      <c r="J113" s="15"/>
    </row>
    <row r="114" spans="1:10" x14ac:dyDescent="0.75">
      <c r="A114" s="1"/>
      <c r="B114" s="1"/>
      <c r="C114" s="1"/>
      <c r="D114" s="1" t="s">
        <v>68</v>
      </c>
      <c r="E114" s="1"/>
      <c r="F114" s="1"/>
      <c r="G114" s="1"/>
      <c r="H114" s="23"/>
      <c r="J114" s="15"/>
    </row>
    <row r="115" spans="1:10" x14ac:dyDescent="0.75">
      <c r="A115" s="1"/>
      <c r="B115" s="1"/>
      <c r="C115" s="1"/>
      <c r="D115" s="1"/>
      <c r="E115" s="1"/>
      <c r="F115" s="1"/>
      <c r="G115" s="1"/>
      <c r="H115" s="23"/>
      <c r="J115" s="15"/>
    </row>
    <row r="116" spans="1:10" x14ac:dyDescent="0.75">
      <c r="A116" s="1"/>
      <c r="B116" s="1"/>
      <c r="C116" s="1"/>
      <c r="D116" s="1"/>
      <c r="E116" s="1" t="s">
        <v>69</v>
      </c>
      <c r="F116" s="1"/>
      <c r="G116" s="1"/>
      <c r="H116" s="23">
        <v>2035</v>
      </c>
      <c r="J116" s="15"/>
    </row>
    <row r="117" spans="1:10" x14ac:dyDescent="0.75">
      <c r="A117" s="1"/>
      <c r="B117" s="1"/>
      <c r="C117" s="1"/>
      <c r="D117" s="1"/>
      <c r="E117" s="1" t="s">
        <v>175</v>
      </c>
      <c r="F117" s="1"/>
      <c r="G117" s="1"/>
      <c r="H117" s="23">
        <v>-250</v>
      </c>
      <c r="J117" s="15"/>
    </row>
    <row r="118" spans="1:10" ht="15.5" thickBot="1" x14ac:dyDescent="0.9">
      <c r="A118" s="1"/>
      <c r="B118" s="1"/>
      <c r="C118" s="1"/>
      <c r="D118" s="1" t="s">
        <v>70</v>
      </c>
      <c r="E118" s="1" t="s">
        <v>176</v>
      </c>
      <c r="F118" s="1"/>
      <c r="G118" s="1"/>
      <c r="H118" s="24">
        <v>50</v>
      </c>
      <c r="J118" s="15"/>
    </row>
    <row r="119" spans="1:10" x14ac:dyDescent="0.75">
      <c r="A119" s="1"/>
      <c r="B119" s="1"/>
      <c r="C119" s="1"/>
      <c r="D119" s="1" t="s">
        <v>177</v>
      </c>
      <c r="E119" s="1"/>
      <c r="F119" s="1"/>
      <c r="G119" s="1"/>
      <c r="H119" s="23">
        <f>ROUND(SUM(H115:H118),5)</f>
        <v>1835</v>
      </c>
      <c r="J119" s="15"/>
    </row>
    <row r="120" spans="1:10" x14ac:dyDescent="0.75">
      <c r="A120" s="1"/>
      <c r="B120" s="1"/>
      <c r="C120" s="1"/>
      <c r="D120" s="1" t="s">
        <v>178</v>
      </c>
      <c r="E120" s="1"/>
      <c r="F120" s="1"/>
      <c r="G120" s="1"/>
      <c r="H120" s="23">
        <v>-4100</v>
      </c>
      <c r="J120" s="15"/>
    </row>
    <row r="121" spans="1:10" x14ac:dyDescent="0.75">
      <c r="A121" s="1"/>
      <c r="B121" s="1"/>
      <c r="C121" s="1"/>
      <c r="D121" s="1" t="s">
        <v>71</v>
      </c>
      <c r="E121" s="1"/>
      <c r="F121" s="1"/>
      <c r="G121" s="1"/>
      <c r="H121" s="23">
        <v>601.70000000000005</v>
      </c>
      <c r="J121" s="15"/>
    </row>
    <row r="122" spans="1:10" x14ac:dyDescent="0.75">
      <c r="A122" s="1"/>
      <c r="B122" s="1"/>
      <c r="C122" s="1"/>
      <c r="D122" s="1" t="s">
        <v>72</v>
      </c>
      <c r="E122" s="1"/>
      <c r="F122" s="1"/>
      <c r="G122" s="1"/>
      <c r="H122" s="23">
        <v>19.600000000000001</v>
      </c>
      <c r="J122" s="15"/>
    </row>
    <row r="123" spans="1:10" x14ac:dyDescent="0.75">
      <c r="A123" s="1"/>
      <c r="B123" s="1"/>
      <c r="C123" s="1"/>
      <c r="D123" s="1"/>
      <c r="E123" s="1"/>
      <c r="F123" s="1"/>
      <c r="G123" s="1"/>
      <c r="H123" s="23"/>
      <c r="J123" s="15"/>
    </row>
    <row r="124" spans="1:10" x14ac:dyDescent="0.75">
      <c r="A124" s="1"/>
      <c r="B124" s="1"/>
      <c r="C124" s="1"/>
      <c r="D124" s="1"/>
      <c r="E124" s="1" t="s">
        <v>73</v>
      </c>
      <c r="F124" s="1"/>
      <c r="G124" s="1"/>
      <c r="H124" s="23">
        <v>20</v>
      </c>
      <c r="J124" s="15"/>
    </row>
    <row r="125" spans="1:10" x14ac:dyDescent="0.75">
      <c r="A125" s="1"/>
      <c r="B125" s="1"/>
      <c r="C125" s="1"/>
      <c r="D125" s="1"/>
      <c r="E125" s="1" t="s">
        <v>179</v>
      </c>
      <c r="F125" s="1"/>
      <c r="G125" s="1"/>
      <c r="H125" s="23">
        <v>-4400</v>
      </c>
      <c r="J125" s="15"/>
    </row>
    <row r="126" spans="1:10" ht="15.5" thickBot="1" x14ac:dyDescent="0.9">
      <c r="A126" s="1"/>
      <c r="B126" s="1"/>
      <c r="C126" s="1"/>
      <c r="D126" s="1" t="s">
        <v>75</v>
      </c>
      <c r="E126" s="1" t="s">
        <v>74</v>
      </c>
      <c r="F126" s="1"/>
      <c r="G126" s="1"/>
      <c r="H126" s="24">
        <v>-1000</v>
      </c>
      <c r="J126" s="15"/>
    </row>
    <row r="127" spans="1:10" x14ac:dyDescent="0.75">
      <c r="A127" s="1"/>
      <c r="B127" s="1"/>
      <c r="C127" s="1"/>
      <c r="D127" s="1" t="s">
        <v>180</v>
      </c>
      <c r="E127" s="1"/>
      <c r="F127" s="1"/>
      <c r="G127" s="1"/>
      <c r="H127" s="23">
        <f>ROUND(SUM(H123:H126),5)</f>
        <v>-5380</v>
      </c>
      <c r="J127" s="15"/>
    </row>
    <row r="128" spans="1:10" x14ac:dyDescent="0.75">
      <c r="A128" s="1"/>
      <c r="B128" s="1"/>
      <c r="C128" s="1"/>
      <c r="D128" s="1"/>
      <c r="E128" s="1"/>
      <c r="F128" s="1"/>
      <c r="G128" s="1"/>
      <c r="H128" s="23"/>
      <c r="J128" s="15"/>
    </row>
    <row r="129" spans="1:12" x14ac:dyDescent="0.75">
      <c r="A129" s="1"/>
      <c r="B129" s="1"/>
      <c r="C129" s="1"/>
      <c r="D129" s="1"/>
      <c r="E129" s="1" t="s">
        <v>181</v>
      </c>
      <c r="F129" s="1"/>
      <c r="G129" s="1"/>
      <c r="H129" s="23">
        <v>0</v>
      </c>
      <c r="J129" s="15"/>
    </row>
    <row r="130" spans="1:12" ht="15.5" thickBot="1" x14ac:dyDescent="0.9">
      <c r="A130" s="1"/>
      <c r="B130" s="1"/>
      <c r="C130" s="1"/>
      <c r="D130" s="1" t="s">
        <v>183</v>
      </c>
      <c r="E130" s="1" t="s">
        <v>182</v>
      </c>
      <c r="F130" s="1"/>
      <c r="G130" s="1"/>
      <c r="H130" s="24">
        <v>3825.26</v>
      </c>
      <c r="J130" s="15"/>
    </row>
    <row r="131" spans="1:12" x14ac:dyDescent="0.75">
      <c r="A131" s="1"/>
      <c r="B131" s="1"/>
      <c r="C131" s="1"/>
      <c r="D131" s="1" t="s">
        <v>76</v>
      </c>
      <c r="E131" s="1"/>
      <c r="F131" s="1"/>
      <c r="G131" s="1"/>
      <c r="H131" s="23">
        <f>ROUND(SUM(H128:H130),5)</f>
        <v>3825.26</v>
      </c>
      <c r="J131" s="15"/>
    </row>
    <row r="132" spans="1:12" x14ac:dyDescent="0.75">
      <c r="A132" s="1"/>
      <c r="B132" s="1"/>
      <c r="C132" s="1"/>
      <c r="D132" s="1"/>
      <c r="E132" s="1"/>
      <c r="F132" s="1"/>
      <c r="G132" s="1"/>
      <c r="H132" s="23"/>
      <c r="J132" s="15"/>
    </row>
    <row r="133" spans="1:12" x14ac:dyDescent="0.75">
      <c r="A133" s="1"/>
      <c r="B133" s="1"/>
      <c r="C133" s="1"/>
      <c r="D133" s="1"/>
      <c r="E133" s="1" t="s">
        <v>77</v>
      </c>
      <c r="F133" s="1"/>
      <c r="G133" s="1"/>
      <c r="H133" s="23">
        <v>0</v>
      </c>
      <c r="J133" s="15"/>
    </row>
    <row r="134" spans="1:12" x14ac:dyDescent="0.75">
      <c r="A134" s="1"/>
      <c r="B134" s="1"/>
      <c r="C134" s="1"/>
      <c r="D134" s="1"/>
      <c r="E134" s="1" t="s">
        <v>78</v>
      </c>
      <c r="F134" s="1"/>
      <c r="G134" s="1"/>
      <c r="H134" s="23">
        <v>16282.82</v>
      </c>
      <c r="J134" s="15"/>
    </row>
    <row r="135" spans="1:12" ht="15.5" thickBot="1" x14ac:dyDescent="0.9">
      <c r="A135" s="1"/>
      <c r="B135" s="1"/>
      <c r="C135" s="1"/>
      <c r="D135" s="1" t="s">
        <v>80</v>
      </c>
      <c r="E135" s="1" t="s">
        <v>79</v>
      </c>
      <c r="F135" s="1"/>
      <c r="G135" s="1"/>
      <c r="H135" s="25">
        <v>-1120.24</v>
      </c>
      <c r="J135" s="15"/>
    </row>
    <row r="136" spans="1:12" ht="15.5" thickBot="1" x14ac:dyDescent="0.9">
      <c r="A136" s="1"/>
      <c r="B136" s="1"/>
      <c r="C136" s="1" t="s">
        <v>81</v>
      </c>
      <c r="D136" s="1"/>
      <c r="E136" s="1"/>
      <c r="F136" s="1"/>
      <c r="G136" s="1"/>
      <c r="H136" s="27">
        <f>ROUND(SUM(H132:H135),5)</f>
        <v>15162.58</v>
      </c>
      <c r="J136" s="15"/>
    </row>
    <row r="137" spans="1:12" ht="15.5" thickBot="1" x14ac:dyDescent="0.9">
      <c r="A137" s="1"/>
      <c r="B137" s="1" t="s">
        <v>82</v>
      </c>
      <c r="C137" s="1"/>
      <c r="D137" s="1"/>
      <c r="E137" s="1"/>
      <c r="F137" s="1"/>
      <c r="G137" s="1"/>
      <c r="H137" s="27">
        <f>ROUND(H114+SUM(H119:H122)+H127+H131+H136,5)</f>
        <v>11964.14</v>
      </c>
      <c r="J137" s="15"/>
    </row>
    <row r="138" spans="1:12" s="8" customFormat="1" ht="15.5" thickBot="1" x14ac:dyDescent="0.9">
      <c r="A138" s="1" t="s">
        <v>83</v>
      </c>
      <c r="B138" s="1"/>
      <c r="C138" s="1"/>
      <c r="D138" s="1"/>
      <c r="E138" s="1"/>
      <c r="F138" s="1"/>
      <c r="G138" s="1"/>
      <c r="H138" s="27">
        <f>ROUND(H113+H137,5)</f>
        <v>11964.14</v>
      </c>
      <c r="I138" s="18"/>
      <c r="J138" s="15"/>
      <c r="K138" s="21"/>
      <c r="L138"/>
    </row>
    <row r="139" spans="1:12" ht="15.5" thickBot="1" x14ac:dyDescent="0.9">
      <c r="E139" s="1"/>
      <c r="F139" s="1"/>
      <c r="G139" s="1"/>
      <c r="H139" s="28">
        <f>ROUND(H112+H138,5)</f>
        <v>-108011.71</v>
      </c>
      <c r="I139" s="19"/>
      <c r="J139" s="16"/>
      <c r="K139" s="22"/>
      <c r="L139" s="8"/>
    </row>
    <row r="140" spans="1:12" ht="15.5" thickTop="1" x14ac:dyDescent="0.75">
      <c r="H140" s="29"/>
      <c r="J140" s="15"/>
    </row>
    <row r="141" spans="1:12" x14ac:dyDescent="0.75">
      <c r="H141" s="29"/>
    </row>
    <row r="142" spans="1:12" x14ac:dyDescent="0.75">
      <c r="H142" s="29"/>
    </row>
    <row r="143" spans="1:12" x14ac:dyDescent="0.75">
      <c r="H143" s="29"/>
    </row>
    <row r="144" spans="1:12" x14ac:dyDescent="0.75">
      <c r="H144" s="29"/>
    </row>
    <row r="145" spans="8:8" x14ac:dyDescent="0.75">
      <c r="H145" s="29"/>
    </row>
    <row r="146" spans="8:8" x14ac:dyDescent="0.75">
      <c r="H146" s="29"/>
    </row>
    <row r="147" spans="8:8" x14ac:dyDescent="0.75">
      <c r="H147" s="29"/>
    </row>
    <row r="148" spans="8:8" x14ac:dyDescent="0.75">
      <c r="H148" s="29"/>
    </row>
    <row r="149" spans="8:8" x14ac:dyDescent="0.75">
      <c r="H149" s="29"/>
    </row>
    <row r="150" spans="8:8" x14ac:dyDescent="0.75">
      <c r="H150" s="29"/>
    </row>
    <row r="151" spans="8:8" x14ac:dyDescent="0.75">
      <c r="H151" s="29"/>
    </row>
    <row r="152" spans="8:8" x14ac:dyDescent="0.75">
      <c r="H152" s="29"/>
    </row>
    <row r="153" spans="8:8" x14ac:dyDescent="0.75">
      <c r="H153" s="29"/>
    </row>
    <row r="154" spans="8:8" x14ac:dyDescent="0.75">
      <c r="H154" s="29"/>
    </row>
    <row r="155" spans="8:8" x14ac:dyDescent="0.75">
      <c r="H155" s="29"/>
    </row>
    <row r="156" spans="8:8" x14ac:dyDescent="0.75">
      <c r="H156" s="29"/>
    </row>
    <row r="157" spans="8:8" x14ac:dyDescent="0.75">
      <c r="H157" s="29"/>
    </row>
    <row r="158" spans="8:8" x14ac:dyDescent="0.75">
      <c r="H158" s="29"/>
    </row>
    <row r="159" spans="8:8" x14ac:dyDescent="0.75">
      <c r="H159" s="29"/>
    </row>
    <row r="160" spans="8:8" x14ac:dyDescent="0.75">
      <c r="H160" s="29"/>
    </row>
    <row r="161" spans="8:8" x14ac:dyDescent="0.75">
      <c r="H161" s="29"/>
    </row>
    <row r="162" spans="8:8" x14ac:dyDescent="0.75">
      <c r="H162" s="29"/>
    </row>
    <row r="163" spans="8:8" x14ac:dyDescent="0.75">
      <c r="H163" s="29"/>
    </row>
    <row r="164" spans="8:8" x14ac:dyDescent="0.75">
      <c r="H164" s="29"/>
    </row>
    <row r="165" spans="8:8" x14ac:dyDescent="0.75">
      <c r="H165" s="29"/>
    </row>
    <row r="166" spans="8:8" x14ac:dyDescent="0.75">
      <c r="H166" s="29"/>
    </row>
    <row r="167" spans="8:8" x14ac:dyDescent="0.75">
      <c r="H167" s="29"/>
    </row>
    <row r="168" spans="8:8" x14ac:dyDescent="0.75">
      <c r="H168" s="29"/>
    </row>
    <row r="169" spans="8:8" x14ac:dyDescent="0.75">
      <c r="H169" s="29"/>
    </row>
    <row r="170" spans="8:8" x14ac:dyDescent="0.75">
      <c r="H170" s="29"/>
    </row>
    <row r="171" spans="8:8" x14ac:dyDescent="0.75">
      <c r="H171" s="29"/>
    </row>
    <row r="172" spans="8:8" x14ac:dyDescent="0.75">
      <c r="H172" s="29"/>
    </row>
    <row r="173" spans="8:8" x14ac:dyDescent="0.75">
      <c r="H173" s="29"/>
    </row>
    <row r="174" spans="8:8" x14ac:dyDescent="0.75">
      <c r="H174" s="29"/>
    </row>
    <row r="175" spans="8:8" x14ac:dyDescent="0.75">
      <c r="H175" s="29"/>
    </row>
    <row r="176" spans="8:8" x14ac:dyDescent="0.75">
      <c r="H176" s="29"/>
    </row>
    <row r="177" spans="8:8" x14ac:dyDescent="0.75">
      <c r="H177" s="29"/>
    </row>
    <row r="178" spans="8:8" x14ac:dyDescent="0.75">
      <c r="H178" s="29"/>
    </row>
    <row r="179" spans="8:8" x14ac:dyDescent="0.75">
      <c r="H179" s="29"/>
    </row>
    <row r="180" spans="8:8" x14ac:dyDescent="0.75">
      <c r="H180" s="29"/>
    </row>
    <row r="181" spans="8:8" x14ac:dyDescent="0.75">
      <c r="H181" s="29"/>
    </row>
    <row r="182" spans="8:8" x14ac:dyDescent="0.75">
      <c r="H182" s="29"/>
    </row>
    <row r="183" spans="8:8" x14ac:dyDescent="0.75">
      <c r="H183" s="29"/>
    </row>
    <row r="184" spans="8:8" x14ac:dyDescent="0.75">
      <c r="H184" s="29"/>
    </row>
    <row r="185" spans="8:8" x14ac:dyDescent="0.75">
      <c r="H185" s="29"/>
    </row>
    <row r="186" spans="8:8" x14ac:dyDescent="0.75">
      <c r="H186" s="29"/>
    </row>
    <row r="187" spans="8:8" x14ac:dyDescent="0.75">
      <c r="H187" s="29"/>
    </row>
    <row r="188" spans="8:8" x14ac:dyDescent="0.75">
      <c r="H188" s="29"/>
    </row>
    <row r="189" spans="8:8" x14ac:dyDescent="0.75">
      <c r="H189" s="29"/>
    </row>
    <row r="190" spans="8:8" x14ac:dyDescent="0.75">
      <c r="H190" s="29"/>
    </row>
    <row r="191" spans="8:8" x14ac:dyDescent="0.75">
      <c r="H191" s="29"/>
    </row>
    <row r="192" spans="8:8" x14ac:dyDescent="0.75">
      <c r="H192" s="29"/>
    </row>
    <row r="193" spans="8:8" x14ac:dyDescent="0.75">
      <c r="H193" s="29"/>
    </row>
    <row r="194" spans="8:8" x14ac:dyDescent="0.75">
      <c r="H194" s="29"/>
    </row>
    <row r="195" spans="8:8" x14ac:dyDescent="0.75">
      <c r="H195" s="29"/>
    </row>
    <row r="196" spans="8:8" x14ac:dyDescent="0.75">
      <c r="H196" s="29"/>
    </row>
    <row r="197" spans="8:8" x14ac:dyDescent="0.75">
      <c r="H197" s="29"/>
    </row>
    <row r="198" spans="8:8" x14ac:dyDescent="0.75">
      <c r="H198" s="29"/>
    </row>
    <row r="199" spans="8:8" x14ac:dyDescent="0.75">
      <c r="H199" s="29"/>
    </row>
  </sheetData>
  <pageMargins left="0.7" right="0.7" top="0.75" bottom="0.75" header="0.1" footer="0.3"/>
  <pageSetup orientation="portrait" r:id="rId1"/>
  <headerFooter>
    <oddHeader>&amp;L&amp;"Arial,Bold"&amp;8 7:58 AM
&amp;"Arial,Bold"&amp;8 06/06/19
&amp;"Arial,Bold"&amp;8 Accrual Basis&amp;C&amp;"Arial,Bold"&amp;12 THE EPISCOPAL CHURCH OF THE ATONEMENT
&amp;"Arial,Bold"&amp;14 Profit &amp;&amp; Loss
&amp;"Arial,Bold"&amp;10 January through May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31750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31750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16D6D-E208-4FEB-B69D-9179874B6DE6}">
  <sheetPr codeName="Sheet2"/>
  <dimension ref="A1:K50"/>
  <sheetViews>
    <sheetView workbookViewId="0">
      <pane xSplit="5" ySplit="1" topLeftCell="F18" activePane="bottomRight" state="frozenSplit"/>
      <selection pane="topRight" activeCell="F1" sqref="F1"/>
      <selection pane="bottomLeft" activeCell="A2" sqref="A2"/>
      <selection pane="bottomRight" activeCell="P17" sqref="P17"/>
    </sheetView>
  </sheetViews>
  <sheetFormatPr defaultRowHeight="14.75" x14ac:dyDescent="0.75"/>
  <cols>
    <col min="1" max="4" width="3" style="12" customWidth="1"/>
    <col min="5" max="5" width="29.76953125" style="12" customWidth="1"/>
    <col min="6" max="6" width="11.5" style="13" customWidth="1"/>
    <col min="7" max="7" width="1.04296875" style="34" customWidth="1"/>
    <col min="8" max="8" width="11.953125" customWidth="1"/>
    <col min="9" max="9" width="1.1328125" style="34" customWidth="1"/>
    <col min="10" max="10" width="13.6796875" customWidth="1"/>
  </cols>
  <sheetData>
    <row r="1" spans="1:10" s="11" customFormat="1" ht="15.5" thickBot="1" x14ac:dyDescent="0.9">
      <c r="A1" s="9"/>
      <c r="B1" s="9"/>
      <c r="C1" s="9"/>
      <c r="D1" s="9"/>
      <c r="E1" s="9"/>
      <c r="F1" s="38" t="s">
        <v>84</v>
      </c>
      <c r="G1" s="39"/>
      <c r="H1" s="38" t="s">
        <v>187</v>
      </c>
      <c r="I1" s="39"/>
      <c r="J1" s="35" t="s">
        <v>189</v>
      </c>
    </row>
    <row r="2" spans="1:10" ht="15.5" thickTop="1" x14ac:dyDescent="0.75">
      <c r="A2" s="1" t="s">
        <v>85</v>
      </c>
      <c r="B2" s="1"/>
      <c r="C2" s="1"/>
      <c r="D2" s="1"/>
      <c r="E2" s="1"/>
      <c r="F2" s="23"/>
      <c r="G2" s="40"/>
      <c r="H2" s="23"/>
      <c r="I2" s="40"/>
      <c r="J2" s="36"/>
    </row>
    <row r="3" spans="1:10" x14ac:dyDescent="0.75">
      <c r="A3" s="1"/>
      <c r="B3" s="1" t="s">
        <v>86</v>
      </c>
      <c r="C3" s="1"/>
      <c r="D3" s="1"/>
      <c r="E3" s="1"/>
      <c r="F3" s="23"/>
      <c r="G3" s="40"/>
      <c r="H3" s="23"/>
      <c r="I3" s="40"/>
      <c r="J3" s="36"/>
    </row>
    <row r="4" spans="1:10" x14ac:dyDescent="0.75">
      <c r="A4" s="1"/>
      <c r="B4" s="1"/>
      <c r="C4" s="1" t="s">
        <v>87</v>
      </c>
      <c r="D4" s="1"/>
      <c r="E4" s="1"/>
      <c r="F4" s="23"/>
      <c r="G4" s="40"/>
      <c r="H4" s="23"/>
      <c r="I4" s="40"/>
      <c r="J4" s="36"/>
    </row>
    <row r="5" spans="1:10" x14ac:dyDescent="0.75">
      <c r="A5" s="1"/>
      <c r="B5" s="1"/>
      <c r="C5" s="1"/>
      <c r="D5" s="1" t="s">
        <v>88</v>
      </c>
      <c r="E5" s="1"/>
      <c r="F5" s="23"/>
      <c r="G5" s="40"/>
      <c r="H5" s="23"/>
      <c r="I5" s="40"/>
      <c r="J5" s="43"/>
    </row>
    <row r="6" spans="1:10" x14ac:dyDescent="0.75">
      <c r="A6" s="1"/>
      <c r="B6" s="1"/>
      <c r="C6" s="1"/>
      <c r="D6" s="1"/>
      <c r="E6" s="1" t="s">
        <v>89</v>
      </c>
      <c r="F6" s="23">
        <v>13106.71</v>
      </c>
      <c r="G6" s="40"/>
      <c r="H6" s="23">
        <v>3337.75</v>
      </c>
      <c r="I6" s="40"/>
      <c r="J6" s="43">
        <v>7228.82</v>
      </c>
    </row>
    <row r="7" spans="1:10" x14ac:dyDescent="0.75">
      <c r="A7" s="1"/>
      <c r="B7" s="1"/>
      <c r="C7" s="1"/>
      <c r="D7" s="1"/>
      <c r="E7" s="1" t="s">
        <v>90</v>
      </c>
      <c r="F7" s="23">
        <v>288.57</v>
      </c>
      <c r="G7" s="40"/>
      <c r="H7" s="33"/>
      <c r="I7" s="40"/>
      <c r="J7" s="43">
        <v>4507.93</v>
      </c>
    </row>
    <row r="8" spans="1:10" x14ac:dyDescent="0.75">
      <c r="A8" s="1"/>
      <c r="B8" s="1"/>
      <c r="C8" s="1"/>
      <c r="D8" s="1"/>
      <c r="E8" s="1" t="s">
        <v>190</v>
      </c>
      <c r="F8" s="23"/>
      <c r="G8" s="40"/>
      <c r="H8" s="33"/>
      <c r="I8" s="40"/>
      <c r="J8" s="43">
        <v>16551.59</v>
      </c>
    </row>
    <row r="9" spans="1:10" x14ac:dyDescent="0.75">
      <c r="A9" s="1"/>
      <c r="B9" s="1"/>
      <c r="C9" s="1"/>
      <c r="D9" s="1"/>
      <c r="E9" s="1" t="s">
        <v>91</v>
      </c>
      <c r="F9" s="23">
        <v>90028.13</v>
      </c>
      <c r="G9" s="40"/>
      <c r="H9" s="23">
        <v>120024.48</v>
      </c>
      <c r="I9" s="40"/>
      <c r="J9" s="43">
        <v>152174.28</v>
      </c>
    </row>
    <row r="10" spans="1:10" x14ac:dyDescent="0.75">
      <c r="A10" s="1"/>
      <c r="B10" s="1"/>
      <c r="C10" s="1"/>
      <c r="D10" s="1"/>
      <c r="E10" s="1" t="s">
        <v>92</v>
      </c>
      <c r="F10" s="23">
        <v>3445.24</v>
      </c>
      <c r="G10" s="40"/>
      <c r="H10" s="25">
        <v>3445.24</v>
      </c>
      <c r="I10" s="40"/>
      <c r="J10" s="43">
        <v>3432</v>
      </c>
    </row>
    <row r="11" spans="1:10" ht="15.5" thickBot="1" x14ac:dyDescent="0.9">
      <c r="A11" s="1"/>
      <c r="B11" s="1"/>
      <c r="C11" s="1"/>
      <c r="D11" s="1"/>
      <c r="E11" s="1" t="s">
        <v>188</v>
      </c>
      <c r="F11" s="24">
        <v>18000</v>
      </c>
      <c r="G11" s="40"/>
      <c r="H11" s="24"/>
      <c r="I11" s="40"/>
      <c r="J11" s="44"/>
    </row>
    <row r="12" spans="1:10" x14ac:dyDescent="0.75">
      <c r="A12" s="1"/>
      <c r="B12" s="1"/>
      <c r="C12" s="1"/>
      <c r="D12" s="1" t="s">
        <v>94</v>
      </c>
      <c r="E12" s="1"/>
      <c r="F12" s="37">
        <f>ROUND(SUM(F5:F11),5)</f>
        <v>124868.65</v>
      </c>
      <c r="G12" s="40"/>
      <c r="H12" s="37">
        <f>ROUND(SUM(H5:H10),5)</f>
        <v>126807.47</v>
      </c>
      <c r="I12" s="40"/>
      <c r="J12" s="45">
        <f>SUM(J6:J11)</f>
        <v>183894.62</v>
      </c>
    </row>
    <row r="13" spans="1:10" ht="15.5" thickBot="1" x14ac:dyDescent="0.9">
      <c r="A13" s="1"/>
      <c r="B13" s="1"/>
      <c r="C13" s="1"/>
      <c r="D13" s="1" t="s">
        <v>95</v>
      </c>
      <c r="E13" s="1"/>
      <c r="F13" s="24">
        <v>100</v>
      </c>
      <c r="G13" s="40"/>
      <c r="H13" s="24">
        <v>100</v>
      </c>
      <c r="I13" s="40"/>
      <c r="J13" s="44">
        <v>100</v>
      </c>
    </row>
    <row r="14" spans="1:10" x14ac:dyDescent="0.75">
      <c r="A14" s="1"/>
      <c r="B14" s="1"/>
      <c r="C14" s="1" t="s">
        <v>96</v>
      </c>
      <c r="D14" s="1"/>
      <c r="E14" s="1"/>
      <c r="F14" s="37">
        <f>ROUND(F4+SUM(F12:F13),5)</f>
        <v>124968.65</v>
      </c>
      <c r="G14" s="40"/>
      <c r="H14" s="37">
        <f>ROUND(H4+SUM(H12:H13),5)</f>
        <v>126907.47</v>
      </c>
      <c r="I14" s="40"/>
      <c r="J14" s="45">
        <f>SUM(J12:J13)</f>
        <v>183994.62</v>
      </c>
    </row>
    <row r="15" spans="1:10" x14ac:dyDescent="0.75">
      <c r="A15" s="1"/>
      <c r="B15" s="1"/>
      <c r="C15" s="1" t="s">
        <v>97</v>
      </c>
      <c r="D15" s="1"/>
      <c r="E15" s="1"/>
      <c r="F15" s="23"/>
      <c r="G15" s="40"/>
      <c r="H15" s="23"/>
      <c r="I15" s="40"/>
      <c r="J15" s="43"/>
    </row>
    <row r="16" spans="1:10" x14ac:dyDescent="0.75">
      <c r="A16" s="1"/>
      <c r="B16" s="1"/>
      <c r="C16" s="1"/>
      <c r="D16" s="1" t="s">
        <v>98</v>
      </c>
      <c r="E16" s="1"/>
      <c r="F16" s="23">
        <v>1100</v>
      </c>
      <c r="G16" s="40"/>
      <c r="H16" s="23">
        <v>1100</v>
      </c>
      <c r="I16" s="40"/>
      <c r="J16" s="43">
        <v>0</v>
      </c>
    </row>
    <row r="17" spans="1:11" x14ac:dyDescent="0.75">
      <c r="A17" s="1"/>
      <c r="B17" s="1"/>
      <c r="C17" s="1"/>
      <c r="D17" s="1" t="s">
        <v>99</v>
      </c>
      <c r="E17" s="1"/>
      <c r="F17" s="23">
        <v>1000</v>
      </c>
      <c r="G17" s="40"/>
      <c r="H17" s="23">
        <v>1000</v>
      </c>
      <c r="I17" s="40"/>
      <c r="J17" s="43">
        <v>1000</v>
      </c>
    </row>
    <row r="18" spans="1:11" ht="15.5" thickBot="1" x14ac:dyDescent="0.9">
      <c r="A18" s="1"/>
      <c r="B18" s="1"/>
      <c r="C18" s="1"/>
      <c r="D18" s="1" t="s">
        <v>100</v>
      </c>
      <c r="E18" s="1"/>
      <c r="F18" s="25">
        <v>533.57000000000005</v>
      </c>
      <c r="G18" s="40"/>
      <c r="H18" s="25">
        <v>533.57000000000005</v>
      </c>
      <c r="I18" s="40"/>
      <c r="J18" s="44">
        <v>40</v>
      </c>
    </row>
    <row r="19" spans="1:11" ht="16.25" thickTop="1" thickBot="1" x14ac:dyDescent="0.9">
      <c r="A19" s="1"/>
      <c r="B19" s="1"/>
      <c r="C19" s="1" t="s">
        <v>101</v>
      </c>
      <c r="D19" s="1"/>
      <c r="E19" s="1"/>
      <c r="F19" s="26">
        <f>ROUND(SUM(F15:F18),5)</f>
        <v>2633.57</v>
      </c>
      <c r="G19" s="40"/>
      <c r="H19" s="26">
        <f>ROUND(SUM(H15:H18),5)</f>
        <v>2633.57</v>
      </c>
      <c r="I19" s="40"/>
      <c r="J19" s="46">
        <f>SUM(J16:J18)</f>
        <v>1040</v>
      </c>
    </row>
    <row r="20" spans="1:11" x14ac:dyDescent="0.75">
      <c r="A20" s="1"/>
      <c r="B20" s="1" t="s">
        <v>102</v>
      </c>
      <c r="C20" s="1"/>
      <c r="D20" s="1"/>
      <c r="E20" s="1"/>
      <c r="F20" s="37">
        <f>ROUND(F3+F14+F19,5)</f>
        <v>127602.22</v>
      </c>
      <c r="G20" s="40"/>
      <c r="H20" s="37">
        <f>ROUND(H3+H14+H19,5)</f>
        <v>129541.04</v>
      </c>
      <c r="I20" s="40"/>
      <c r="J20" s="45">
        <f>ROUND(J3+J14+J19,5)</f>
        <v>185034.62</v>
      </c>
    </row>
    <row r="21" spans="1:11" x14ac:dyDescent="0.75">
      <c r="A21" s="1"/>
      <c r="B21" s="1" t="s">
        <v>103</v>
      </c>
      <c r="C21" s="1"/>
      <c r="D21" s="1"/>
      <c r="E21" s="1"/>
      <c r="F21" s="23"/>
      <c r="G21" s="40"/>
      <c r="H21" s="23"/>
      <c r="I21" s="40"/>
      <c r="J21" s="43"/>
    </row>
    <row r="22" spans="1:11" x14ac:dyDescent="0.75">
      <c r="A22" s="1"/>
      <c r="B22" s="1"/>
      <c r="C22" s="1" t="s">
        <v>104</v>
      </c>
      <c r="D22" s="1"/>
      <c r="E22" s="1"/>
      <c r="F22" s="23">
        <v>3950986</v>
      </c>
      <c r="G22" s="40"/>
      <c r="H22" s="23">
        <v>3950986</v>
      </c>
      <c r="I22" s="40"/>
      <c r="J22" s="43"/>
    </row>
    <row r="23" spans="1:11" x14ac:dyDescent="0.75">
      <c r="A23" s="1"/>
      <c r="B23" s="1"/>
      <c r="C23" s="1" t="s">
        <v>105</v>
      </c>
      <c r="D23" s="1"/>
      <c r="E23" s="1"/>
      <c r="F23" s="23">
        <v>733580.38</v>
      </c>
      <c r="G23" s="40"/>
      <c r="H23" s="23">
        <v>733580.38</v>
      </c>
      <c r="I23" s="40"/>
      <c r="J23" s="43"/>
    </row>
    <row r="24" spans="1:11" ht="15.5" thickBot="1" x14ac:dyDescent="0.9">
      <c r="A24" s="1"/>
      <c r="B24" s="1"/>
      <c r="C24" s="1" t="s">
        <v>106</v>
      </c>
      <c r="D24" s="1"/>
      <c r="E24" s="1"/>
      <c r="F24" s="32">
        <v>21492</v>
      </c>
      <c r="G24" s="40"/>
      <c r="H24" s="24">
        <v>19247</v>
      </c>
      <c r="I24" s="40"/>
      <c r="J24" s="47"/>
    </row>
    <row r="25" spans="1:11" x14ac:dyDescent="0.75">
      <c r="A25" s="1"/>
      <c r="B25" s="1" t="s">
        <v>107</v>
      </c>
      <c r="C25" s="1"/>
      <c r="D25" s="1"/>
      <c r="E25" s="1"/>
      <c r="F25" s="37">
        <f>ROUND(SUM(F21:F24),5)</f>
        <v>4706058.38</v>
      </c>
      <c r="G25" s="40"/>
      <c r="H25" s="37">
        <f>ROUND(SUM(H21:H24),5)</f>
        <v>4703813.38</v>
      </c>
      <c r="I25" s="40"/>
      <c r="J25" s="45">
        <v>4463027</v>
      </c>
    </row>
    <row r="26" spans="1:11" x14ac:dyDescent="0.75">
      <c r="A26" s="1"/>
      <c r="B26" s="1" t="s">
        <v>108</v>
      </c>
      <c r="C26" s="1"/>
      <c r="D26" s="1"/>
      <c r="E26" s="1"/>
      <c r="F26" s="23"/>
      <c r="G26" s="40"/>
      <c r="H26" s="23"/>
      <c r="I26" s="40"/>
      <c r="J26" s="43"/>
    </row>
    <row r="27" spans="1:11" x14ac:dyDescent="0.75">
      <c r="A27" s="1"/>
      <c r="B27" s="1"/>
      <c r="C27" s="1" t="s">
        <v>109</v>
      </c>
      <c r="D27" s="1"/>
      <c r="E27" s="1"/>
      <c r="F27" s="23"/>
      <c r="G27" s="40"/>
      <c r="H27" s="23"/>
      <c r="I27" s="40"/>
      <c r="J27" s="43"/>
    </row>
    <row r="28" spans="1:11" x14ac:dyDescent="0.75">
      <c r="A28" s="1"/>
      <c r="B28" s="1"/>
      <c r="C28" s="1"/>
      <c r="D28" s="1" t="s">
        <v>110</v>
      </c>
      <c r="E28" s="1"/>
      <c r="F28" s="23">
        <v>58822.16</v>
      </c>
      <c r="G28" s="40"/>
      <c r="H28" s="23">
        <v>58822.16</v>
      </c>
      <c r="I28" s="40"/>
      <c r="J28" s="43">
        <v>57001</v>
      </c>
    </row>
    <row r="29" spans="1:11" ht="15.5" thickBot="1" x14ac:dyDescent="0.9">
      <c r="A29" s="1"/>
      <c r="B29" s="1"/>
      <c r="C29" s="1"/>
      <c r="D29" s="1" t="s">
        <v>111</v>
      </c>
      <c r="E29" s="1"/>
      <c r="F29" s="25">
        <v>190000.27</v>
      </c>
      <c r="G29" s="40"/>
      <c r="H29" s="25">
        <v>202207.07</v>
      </c>
      <c r="I29" s="40"/>
      <c r="J29" s="44">
        <v>194491</v>
      </c>
    </row>
    <row r="30" spans="1:11" ht="16.25" thickTop="1" thickBot="1" x14ac:dyDescent="0.9">
      <c r="A30" s="1"/>
      <c r="B30" s="1"/>
      <c r="C30" s="1" t="s">
        <v>112</v>
      </c>
      <c r="D30" s="1"/>
      <c r="E30" s="1"/>
      <c r="F30" s="27">
        <f>ROUND(SUM(F27:F29),5)</f>
        <v>248822.43</v>
      </c>
      <c r="G30" s="40"/>
      <c r="H30" s="27">
        <f>ROUND(SUM(H27:H29),5)</f>
        <v>261029.23</v>
      </c>
      <c r="I30" s="40"/>
      <c r="J30" s="46">
        <v>251492</v>
      </c>
    </row>
    <row r="31" spans="1:11" s="8" customFormat="1" ht="16.25" thickTop="1" thickBot="1" x14ac:dyDescent="0.9">
      <c r="A31" s="1"/>
      <c r="B31" s="1" t="s">
        <v>113</v>
      </c>
      <c r="C31" s="1"/>
      <c r="D31" s="1"/>
      <c r="E31" s="1"/>
      <c r="F31" s="27">
        <f>ROUND(F26+F30,5)</f>
        <v>248822.43</v>
      </c>
      <c r="G31" s="40"/>
      <c r="H31" s="27">
        <f>ROUND(H26+H30,5)</f>
        <v>261029.23</v>
      </c>
      <c r="I31" s="40"/>
      <c r="J31" s="48">
        <f>ROUND(J26+J30,5)</f>
        <v>251492</v>
      </c>
      <c r="K31"/>
    </row>
    <row r="32" spans="1:11" ht="15.5" thickBot="1" x14ac:dyDescent="0.9">
      <c r="A32" s="1" t="s">
        <v>114</v>
      </c>
      <c r="B32" s="1"/>
      <c r="C32" s="1"/>
      <c r="D32" s="1"/>
      <c r="E32" s="1"/>
      <c r="F32" s="28">
        <f>ROUND(F2+F20+F25+F31,5)</f>
        <v>5082483.03</v>
      </c>
      <c r="G32" s="41"/>
      <c r="H32" s="28">
        <f>ROUND(H2+H20+H25+H31,5)</f>
        <v>5094383.6500000004</v>
      </c>
      <c r="I32" s="41"/>
      <c r="J32" s="49">
        <f>ROUND(J2+SUM(J20:J25)+J31,5)</f>
        <v>4899553.62</v>
      </c>
      <c r="K32" s="8"/>
    </row>
    <row r="33" spans="1:11" ht="15.5" thickTop="1" x14ac:dyDescent="0.75">
      <c r="A33" s="1" t="s">
        <v>115</v>
      </c>
      <c r="B33" s="1"/>
      <c r="C33" s="1"/>
      <c r="D33" s="1"/>
      <c r="E33" s="1"/>
      <c r="F33" s="23"/>
      <c r="G33" s="40"/>
      <c r="H33" s="23"/>
      <c r="I33" s="40"/>
      <c r="J33" s="50"/>
    </row>
    <row r="34" spans="1:11" x14ac:dyDescent="0.75">
      <c r="A34" s="1"/>
      <c r="B34" s="1" t="s">
        <v>116</v>
      </c>
      <c r="C34" s="1"/>
      <c r="D34" s="1"/>
      <c r="E34" s="1"/>
      <c r="F34" s="23"/>
      <c r="G34" s="40"/>
      <c r="H34" s="23"/>
      <c r="I34" s="40"/>
      <c r="J34" s="50"/>
    </row>
    <row r="35" spans="1:11" x14ac:dyDescent="0.75">
      <c r="A35" s="1"/>
      <c r="B35" s="1"/>
      <c r="C35" s="1" t="s">
        <v>117</v>
      </c>
      <c r="D35" s="1"/>
      <c r="E35" s="1"/>
      <c r="F35" s="23"/>
      <c r="G35" s="40"/>
      <c r="H35" s="23"/>
      <c r="I35" s="40"/>
      <c r="J35" s="33"/>
    </row>
    <row r="36" spans="1:11" x14ac:dyDescent="0.75">
      <c r="A36" s="1"/>
      <c r="B36" s="1"/>
      <c r="C36" s="1"/>
      <c r="D36" s="1" t="s">
        <v>118</v>
      </c>
      <c r="E36" s="1"/>
      <c r="F36" s="23"/>
      <c r="G36" s="40"/>
      <c r="H36" s="23"/>
      <c r="I36" s="40"/>
      <c r="J36" s="33"/>
    </row>
    <row r="37" spans="1:11" ht="15.5" thickBot="1" x14ac:dyDescent="0.9">
      <c r="A37" s="1"/>
      <c r="B37" s="1"/>
      <c r="C37" s="1"/>
      <c r="D37" s="1"/>
      <c r="E37" s="1" t="s">
        <v>119</v>
      </c>
      <c r="F37" s="25"/>
      <c r="G37" s="40"/>
      <c r="H37" s="25"/>
      <c r="I37" s="40"/>
      <c r="J37" s="33"/>
    </row>
    <row r="38" spans="1:11" ht="15.5" thickBot="1" x14ac:dyDescent="0.9">
      <c r="A38" s="1"/>
      <c r="B38" s="1"/>
      <c r="C38" s="1"/>
      <c r="D38" s="1" t="s">
        <v>120</v>
      </c>
      <c r="E38" s="1"/>
      <c r="F38" s="27"/>
      <c r="G38" s="40"/>
      <c r="H38" s="27"/>
      <c r="I38" s="40"/>
      <c r="J38" s="33"/>
    </row>
    <row r="39" spans="1:11" ht="15.5" thickBot="1" x14ac:dyDescent="0.9">
      <c r="A39" s="1"/>
      <c r="B39" s="1"/>
      <c r="C39" s="1" t="s">
        <v>121</v>
      </c>
      <c r="D39" s="1"/>
      <c r="E39" s="1"/>
      <c r="F39" s="26"/>
      <c r="G39" s="40"/>
      <c r="H39" s="26"/>
      <c r="I39" s="40"/>
      <c r="J39" s="33"/>
    </row>
    <row r="40" spans="1:11" x14ac:dyDescent="0.75">
      <c r="A40" s="1"/>
      <c r="B40" s="1" t="s">
        <v>122</v>
      </c>
      <c r="C40" s="1"/>
      <c r="D40" s="1"/>
      <c r="E40" s="1"/>
      <c r="F40" s="23"/>
      <c r="G40" s="40"/>
      <c r="H40" s="25"/>
      <c r="I40" s="40"/>
      <c r="J40" s="33"/>
    </row>
    <row r="41" spans="1:11" x14ac:dyDescent="0.75">
      <c r="A41" s="1"/>
      <c r="B41" s="1" t="s">
        <v>123</v>
      </c>
      <c r="C41" s="1"/>
      <c r="D41" s="1"/>
      <c r="E41" s="1"/>
      <c r="F41" s="23"/>
      <c r="G41" s="40"/>
      <c r="H41" s="23"/>
      <c r="I41" s="40"/>
      <c r="J41" s="33"/>
    </row>
    <row r="42" spans="1:11" x14ac:dyDescent="0.75">
      <c r="A42" s="1"/>
      <c r="B42" s="1"/>
      <c r="C42" s="1" t="s">
        <v>124</v>
      </c>
      <c r="D42" s="1"/>
      <c r="E42" s="1"/>
      <c r="F42" s="23">
        <v>201160.35</v>
      </c>
      <c r="G42" s="40"/>
      <c r="H42" s="23">
        <v>201160.35</v>
      </c>
      <c r="I42" s="40"/>
      <c r="J42" s="33"/>
    </row>
    <row r="43" spans="1:11" x14ac:dyDescent="0.75">
      <c r="A43" s="1"/>
      <c r="B43" s="1"/>
      <c r="C43" s="1" t="s">
        <v>125</v>
      </c>
      <c r="D43" s="1"/>
      <c r="E43" s="1"/>
      <c r="F43" s="23">
        <v>4532052.55</v>
      </c>
      <c r="G43" s="40"/>
      <c r="H43" s="23">
        <v>4532052.55</v>
      </c>
      <c r="I43" s="40"/>
      <c r="J43" s="33"/>
    </row>
    <row r="44" spans="1:11" x14ac:dyDescent="0.75">
      <c r="A44" s="1"/>
      <c r="B44" s="1"/>
      <c r="C44" s="1" t="s">
        <v>126</v>
      </c>
      <c r="D44" s="1"/>
      <c r="E44" s="1"/>
      <c r="F44" s="23">
        <v>349824</v>
      </c>
      <c r="G44" s="40"/>
      <c r="H44" s="23">
        <v>349824</v>
      </c>
      <c r="I44" s="40"/>
      <c r="J44" s="42"/>
    </row>
    <row r="45" spans="1:11" ht="15.5" thickBot="1" x14ac:dyDescent="0.9">
      <c r="A45" s="1"/>
      <c r="B45" s="1"/>
      <c r="C45" s="1" t="s">
        <v>83</v>
      </c>
      <c r="D45" s="1"/>
      <c r="E45" s="1"/>
      <c r="F45" s="25">
        <v>-986.99</v>
      </c>
      <c r="G45" s="40"/>
      <c r="H45" s="25">
        <v>14347.99</v>
      </c>
      <c r="I45" s="40"/>
      <c r="J45" s="33"/>
    </row>
    <row r="46" spans="1:11" s="8" customFormat="1" ht="15.5" thickBot="1" x14ac:dyDescent="0.9">
      <c r="A46" s="1"/>
      <c r="B46" s="1" t="s">
        <v>127</v>
      </c>
      <c r="C46" s="1"/>
      <c r="D46" s="1"/>
      <c r="E46" s="1"/>
      <c r="F46" s="27">
        <f>ROUND(SUM(F41:F45),5)</f>
        <v>5082049.91</v>
      </c>
      <c r="G46" s="40"/>
      <c r="H46" s="27">
        <f>ROUND(SUM(H41:H45),5)</f>
        <v>5097384.8899999997</v>
      </c>
      <c r="I46" s="40"/>
      <c r="J46" s="33"/>
      <c r="K46"/>
    </row>
    <row r="47" spans="1:11" ht="15.5" thickBot="1" x14ac:dyDescent="0.9">
      <c r="A47" s="1" t="s">
        <v>128</v>
      </c>
      <c r="B47" s="1"/>
      <c r="C47" s="1"/>
      <c r="D47" s="1"/>
      <c r="E47" s="1"/>
      <c r="F47" s="28">
        <f>ROUND(F33+F40+F46,5)</f>
        <v>5082049.91</v>
      </c>
      <c r="G47" s="41"/>
      <c r="H47" s="28">
        <f>ROUND(H33+H39+H46,5)</f>
        <v>5097384.8899999997</v>
      </c>
      <c r="I47" s="41"/>
      <c r="J47" s="33"/>
      <c r="K47" s="8"/>
    </row>
    <row r="48" spans="1:11" ht="15.5" thickTop="1" x14ac:dyDescent="0.75">
      <c r="F48" s="29"/>
      <c r="G48" s="40"/>
      <c r="H48" s="29"/>
      <c r="I48" s="40"/>
      <c r="J48" s="33"/>
    </row>
    <row r="49" spans="6:8" x14ac:dyDescent="0.75">
      <c r="F49" s="29"/>
      <c r="H49" s="33"/>
    </row>
    <row r="50" spans="6:8" x14ac:dyDescent="0.75">
      <c r="F50" s="29"/>
      <c r="H50" s="33"/>
    </row>
  </sheetData>
  <pageMargins left="0.7" right="0.7" top="0.75" bottom="0.75" header="0.1" footer="0.3"/>
  <pageSetup orientation="portrait" r:id="rId1"/>
  <headerFooter>
    <oddHeader>&amp;L&amp;"Arial,Bold"&amp;8 7:48 AM
&amp;"Arial,Bold"&amp;8 06/06/19
&amp;"Arial,Bold"&amp;8 Accrual Basis&amp;C&amp;"Arial,Bold"&amp;12 THE EPISCOPAL CHURCH OF THE ATONEMENT
&amp;"Arial,Bold"&amp;14 Balance Sheet
&amp;"Arial,Bold"&amp;10 As of May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31750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31750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3F322-A010-4F5F-AEFE-7C0EF818DD16}">
  <sheetPr codeName="Sheet1"/>
  <dimension ref="A1:H85"/>
  <sheetViews>
    <sheetView workbookViewId="0">
      <pane xSplit="7" ySplit="1" topLeftCell="H52" activePane="bottomRight" state="frozenSplit"/>
      <selection pane="topRight" activeCell="H1" sqref="H1"/>
      <selection pane="bottomLeft" activeCell="A2" sqref="A2"/>
      <selection pane="bottomRight" activeCell="A72" sqref="A72"/>
    </sheetView>
  </sheetViews>
  <sheetFormatPr defaultRowHeight="14.75" x14ac:dyDescent="0.75"/>
  <cols>
    <col min="1" max="6" width="3" style="12" customWidth="1"/>
    <col min="7" max="7" width="34.26953125" style="12" customWidth="1"/>
    <col min="8" max="8" width="8.40625" style="13" bestFit="1" customWidth="1"/>
  </cols>
  <sheetData>
    <row r="1" spans="1:8" s="11" customFormat="1" ht="15.5" thickBot="1" x14ac:dyDescent="0.9">
      <c r="A1" s="9"/>
      <c r="B1" s="9"/>
      <c r="C1" s="9"/>
      <c r="D1" s="9"/>
      <c r="E1" s="9"/>
      <c r="F1" s="9"/>
      <c r="G1" s="9"/>
      <c r="H1" s="10" t="s">
        <v>0</v>
      </c>
    </row>
    <row r="2" spans="1:8" ht="15.5" thickTop="1" x14ac:dyDescent="0.7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7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75">
      <c r="A4" s="1"/>
      <c r="B4" s="1"/>
      <c r="C4" s="1"/>
      <c r="D4" s="1"/>
      <c r="E4" s="1" t="s">
        <v>3</v>
      </c>
      <c r="F4" s="1"/>
      <c r="G4" s="1"/>
      <c r="H4" s="2"/>
    </row>
    <row r="5" spans="1:8" x14ac:dyDescent="0.75">
      <c r="A5" s="1"/>
      <c r="B5" s="1"/>
      <c r="C5" s="1"/>
      <c r="D5" s="1"/>
      <c r="E5" s="1"/>
      <c r="F5" s="1" t="s">
        <v>4</v>
      </c>
      <c r="G5" s="1"/>
      <c r="H5" s="2">
        <v>18497.5</v>
      </c>
    </row>
    <row r="6" spans="1:8" x14ac:dyDescent="0.75">
      <c r="A6" s="1"/>
      <c r="B6" s="1"/>
      <c r="C6" s="1"/>
      <c r="D6" s="1"/>
      <c r="E6" s="1"/>
      <c r="F6" s="1" t="s">
        <v>5</v>
      </c>
      <c r="G6" s="1"/>
      <c r="H6" s="2">
        <v>50</v>
      </c>
    </row>
    <row r="7" spans="1:8" ht="15.5" thickBot="1" x14ac:dyDescent="0.9">
      <c r="A7" s="1"/>
      <c r="B7" s="1"/>
      <c r="C7" s="1"/>
      <c r="D7" s="1"/>
      <c r="E7" s="1"/>
      <c r="F7" s="1" t="s">
        <v>6</v>
      </c>
      <c r="G7" s="1"/>
      <c r="H7" s="3">
        <v>760.6</v>
      </c>
    </row>
    <row r="8" spans="1:8" x14ac:dyDescent="0.75">
      <c r="A8" s="1"/>
      <c r="B8" s="1"/>
      <c r="C8" s="1"/>
      <c r="D8" s="1"/>
      <c r="E8" s="1" t="s">
        <v>7</v>
      </c>
      <c r="F8" s="1"/>
      <c r="G8" s="1"/>
      <c r="H8" s="2">
        <f>ROUND(SUM(H4:H7),5)</f>
        <v>19308.099999999999</v>
      </c>
    </row>
    <row r="9" spans="1:8" x14ac:dyDescent="0.75">
      <c r="A9" s="1"/>
      <c r="B9" s="1"/>
      <c r="C9" s="1"/>
      <c r="D9" s="1"/>
      <c r="E9" s="1" t="s">
        <v>8</v>
      </c>
      <c r="F9" s="1"/>
      <c r="G9" s="1"/>
      <c r="H9" s="2"/>
    </row>
    <row r="10" spans="1:8" x14ac:dyDescent="0.75">
      <c r="A10" s="1"/>
      <c r="B10" s="1"/>
      <c r="C10" s="1"/>
      <c r="D10" s="1"/>
      <c r="E10" s="1"/>
      <c r="F10" s="1" t="s">
        <v>9</v>
      </c>
      <c r="G10" s="1"/>
      <c r="H10" s="2">
        <v>275</v>
      </c>
    </row>
    <row r="11" spans="1:8" ht="15.5" thickBot="1" x14ac:dyDescent="0.9">
      <c r="A11" s="1"/>
      <c r="B11" s="1"/>
      <c r="C11" s="1"/>
      <c r="D11" s="1"/>
      <c r="E11" s="1"/>
      <c r="F11" s="1" t="s">
        <v>10</v>
      </c>
      <c r="G11" s="1"/>
      <c r="H11" s="4">
        <v>200</v>
      </c>
    </row>
    <row r="12" spans="1:8" ht="15.5" thickBot="1" x14ac:dyDescent="0.9">
      <c r="A12" s="1"/>
      <c r="B12" s="1"/>
      <c r="C12" s="1"/>
      <c r="D12" s="1"/>
      <c r="E12" s="1" t="s">
        <v>11</v>
      </c>
      <c r="F12" s="1"/>
      <c r="G12" s="1"/>
      <c r="H12" s="5">
        <f>ROUND(SUM(H9:H11),5)</f>
        <v>475</v>
      </c>
    </row>
    <row r="13" spans="1:8" ht="15.5" thickBot="1" x14ac:dyDescent="0.9">
      <c r="A13" s="1"/>
      <c r="B13" s="1"/>
      <c r="C13" s="1"/>
      <c r="D13" s="1" t="s">
        <v>12</v>
      </c>
      <c r="E13" s="1"/>
      <c r="F13" s="1"/>
      <c r="G13" s="1"/>
      <c r="H13" s="6">
        <f>ROUND(H3+H8+H12,5)</f>
        <v>19783.099999999999</v>
      </c>
    </row>
    <row r="14" spans="1:8" x14ac:dyDescent="0.75">
      <c r="A14" s="1"/>
      <c r="B14" s="1"/>
      <c r="C14" s="1" t="s">
        <v>13</v>
      </c>
      <c r="D14" s="1"/>
      <c r="E14" s="1"/>
      <c r="F14" s="1"/>
      <c r="G14" s="1"/>
      <c r="H14" s="2">
        <f>H13</f>
        <v>19783.099999999999</v>
      </c>
    </row>
    <row r="15" spans="1:8" x14ac:dyDescent="0.75">
      <c r="A15" s="1"/>
      <c r="B15" s="1"/>
      <c r="C15" s="1"/>
      <c r="D15" s="1" t="s">
        <v>14</v>
      </c>
      <c r="E15" s="1"/>
      <c r="F15" s="1"/>
      <c r="G15" s="1"/>
      <c r="H15" s="2"/>
    </row>
    <row r="16" spans="1:8" x14ac:dyDescent="0.75">
      <c r="A16" s="1"/>
      <c r="B16" s="1"/>
      <c r="C16" s="1"/>
      <c r="D16" s="1"/>
      <c r="E16" s="1" t="s">
        <v>15</v>
      </c>
      <c r="F16" s="1"/>
      <c r="G16" s="1"/>
      <c r="H16" s="2"/>
    </row>
    <row r="17" spans="1:8" x14ac:dyDescent="0.75">
      <c r="A17" s="1"/>
      <c r="B17" s="1"/>
      <c r="C17" s="1"/>
      <c r="D17" s="1"/>
      <c r="E17" s="1"/>
      <c r="F17" s="1" t="s">
        <v>16</v>
      </c>
      <c r="G17" s="1"/>
      <c r="H17" s="2"/>
    </row>
    <row r="18" spans="1:8" x14ac:dyDescent="0.75">
      <c r="A18" s="1"/>
      <c r="B18" s="1"/>
      <c r="C18" s="1"/>
      <c r="D18" s="1"/>
      <c r="E18" s="1"/>
      <c r="F18" s="1"/>
      <c r="G18" s="1" t="s">
        <v>17</v>
      </c>
      <c r="H18" s="2">
        <v>1901</v>
      </c>
    </row>
    <row r="19" spans="1:8" ht="15.5" thickBot="1" x14ac:dyDescent="0.9">
      <c r="A19" s="1"/>
      <c r="B19" s="1"/>
      <c r="C19" s="1"/>
      <c r="D19" s="1"/>
      <c r="E19" s="1"/>
      <c r="F19" s="1"/>
      <c r="G19" s="1" t="s">
        <v>18</v>
      </c>
      <c r="H19" s="3">
        <v>8764.8799999999992</v>
      </c>
    </row>
    <row r="20" spans="1:8" x14ac:dyDescent="0.75">
      <c r="A20" s="1"/>
      <c r="B20" s="1"/>
      <c r="C20" s="1"/>
      <c r="D20" s="1"/>
      <c r="E20" s="1"/>
      <c r="F20" s="1" t="s">
        <v>19</v>
      </c>
      <c r="G20" s="1"/>
      <c r="H20" s="2">
        <f>ROUND(SUM(H17:H19),5)</f>
        <v>10665.88</v>
      </c>
    </row>
    <row r="21" spans="1:8" ht="15.5" thickBot="1" x14ac:dyDescent="0.9">
      <c r="A21" s="1"/>
      <c r="B21" s="1"/>
      <c r="C21" s="1"/>
      <c r="D21" s="1"/>
      <c r="E21" s="1"/>
      <c r="F21" s="1" t="s">
        <v>20</v>
      </c>
      <c r="G21" s="1"/>
      <c r="H21" s="3">
        <v>552.66999999999996</v>
      </c>
    </row>
    <row r="22" spans="1:8" x14ac:dyDescent="0.75">
      <c r="A22" s="1"/>
      <c r="B22" s="1"/>
      <c r="C22" s="1"/>
      <c r="D22" s="1"/>
      <c r="E22" s="1" t="s">
        <v>21</v>
      </c>
      <c r="F22" s="1"/>
      <c r="G22" s="1"/>
      <c r="H22" s="2">
        <f>ROUND(H16+SUM(H20:H21),5)</f>
        <v>11218.55</v>
      </c>
    </row>
    <row r="23" spans="1:8" x14ac:dyDescent="0.75">
      <c r="A23" s="1"/>
      <c r="B23" s="1"/>
      <c r="C23" s="1"/>
      <c r="D23" s="1"/>
      <c r="E23" s="1" t="s">
        <v>22</v>
      </c>
      <c r="F23" s="1"/>
      <c r="G23" s="1"/>
      <c r="H23" s="2"/>
    </row>
    <row r="24" spans="1:8" x14ac:dyDescent="0.75">
      <c r="A24" s="1"/>
      <c r="B24" s="1"/>
      <c r="C24" s="1"/>
      <c r="D24" s="1"/>
      <c r="E24" s="1"/>
      <c r="F24" s="1" t="s">
        <v>23</v>
      </c>
      <c r="G24" s="1"/>
      <c r="H24" s="2">
        <v>400</v>
      </c>
    </row>
    <row r="25" spans="1:8" x14ac:dyDescent="0.75">
      <c r="A25" s="1"/>
      <c r="B25" s="1"/>
      <c r="C25" s="1"/>
      <c r="D25" s="1"/>
      <c r="E25" s="1"/>
      <c r="F25" s="1" t="s">
        <v>24</v>
      </c>
      <c r="G25" s="1"/>
      <c r="H25" s="2">
        <v>125</v>
      </c>
    </row>
    <row r="26" spans="1:8" x14ac:dyDescent="0.75">
      <c r="A26" s="1"/>
      <c r="B26" s="1"/>
      <c r="C26" s="1"/>
      <c r="D26" s="1"/>
      <c r="E26" s="1"/>
      <c r="F26" s="1" t="s">
        <v>25</v>
      </c>
      <c r="G26" s="1"/>
      <c r="H26" s="2">
        <v>266.5</v>
      </c>
    </row>
    <row r="27" spans="1:8" ht="15.5" thickBot="1" x14ac:dyDescent="0.9">
      <c r="A27" s="1"/>
      <c r="B27" s="1"/>
      <c r="C27" s="1"/>
      <c r="D27" s="1"/>
      <c r="E27" s="1"/>
      <c r="F27" s="1" t="s">
        <v>26</v>
      </c>
      <c r="G27" s="1"/>
      <c r="H27" s="3">
        <v>50</v>
      </c>
    </row>
    <row r="28" spans="1:8" x14ac:dyDescent="0.75">
      <c r="A28" s="1"/>
      <c r="B28" s="1"/>
      <c r="C28" s="1"/>
      <c r="D28" s="1"/>
      <c r="E28" s="1" t="s">
        <v>27</v>
      </c>
      <c r="F28" s="1"/>
      <c r="G28" s="1"/>
      <c r="H28" s="2">
        <f>ROUND(SUM(H23:H27),5)</f>
        <v>841.5</v>
      </c>
    </row>
    <row r="29" spans="1:8" x14ac:dyDescent="0.75">
      <c r="A29" s="1"/>
      <c r="B29" s="1"/>
      <c r="C29" s="1"/>
      <c r="D29" s="1"/>
      <c r="E29" s="1" t="s">
        <v>28</v>
      </c>
      <c r="F29" s="1"/>
      <c r="G29" s="1"/>
      <c r="H29" s="2"/>
    </row>
    <row r="30" spans="1:8" x14ac:dyDescent="0.75">
      <c r="A30" s="1"/>
      <c r="B30" s="1"/>
      <c r="C30" s="1"/>
      <c r="D30" s="1"/>
      <c r="E30" s="1"/>
      <c r="F30" s="1" t="s">
        <v>29</v>
      </c>
      <c r="G30" s="1"/>
      <c r="H30" s="2">
        <v>201.89</v>
      </c>
    </row>
    <row r="31" spans="1:8" ht="15.5" thickBot="1" x14ac:dyDescent="0.9">
      <c r="A31" s="1"/>
      <c r="B31" s="1"/>
      <c r="C31" s="1"/>
      <c r="D31" s="1"/>
      <c r="E31" s="1"/>
      <c r="F31" s="1" t="s">
        <v>30</v>
      </c>
      <c r="G31" s="1"/>
      <c r="H31" s="3">
        <v>15.89</v>
      </c>
    </row>
    <row r="32" spans="1:8" x14ac:dyDescent="0.75">
      <c r="A32" s="1"/>
      <c r="B32" s="1"/>
      <c r="C32" s="1"/>
      <c r="D32" s="1"/>
      <c r="E32" s="1" t="s">
        <v>31</v>
      </c>
      <c r="F32" s="1"/>
      <c r="G32" s="1"/>
      <c r="H32" s="2">
        <f>ROUND(SUM(H29:H31),5)</f>
        <v>217.78</v>
      </c>
    </row>
    <row r="33" spans="1:8" x14ac:dyDescent="0.75">
      <c r="A33" s="1"/>
      <c r="B33" s="1"/>
      <c r="C33" s="1"/>
      <c r="D33" s="1"/>
      <c r="E33" s="1" t="s">
        <v>32</v>
      </c>
      <c r="F33" s="1"/>
      <c r="G33" s="1"/>
      <c r="H33" s="2"/>
    </row>
    <row r="34" spans="1:8" x14ac:dyDescent="0.75">
      <c r="A34" s="1"/>
      <c r="B34" s="1"/>
      <c r="C34" s="1"/>
      <c r="D34" s="1"/>
      <c r="E34" s="1"/>
      <c r="F34" s="1" t="s">
        <v>33</v>
      </c>
      <c r="G34" s="1"/>
      <c r="H34" s="2">
        <v>26.49</v>
      </c>
    </row>
    <row r="35" spans="1:8" x14ac:dyDescent="0.75">
      <c r="A35" s="1"/>
      <c r="B35" s="1"/>
      <c r="C35" s="1"/>
      <c r="D35" s="1"/>
      <c r="E35" s="1"/>
      <c r="F35" s="1" t="s">
        <v>34</v>
      </c>
      <c r="G35" s="1"/>
      <c r="H35" s="2">
        <v>120.8</v>
      </c>
    </row>
    <row r="36" spans="1:8" x14ac:dyDescent="0.75">
      <c r="A36" s="1"/>
      <c r="B36" s="1"/>
      <c r="C36" s="1"/>
      <c r="D36" s="1"/>
      <c r="E36" s="1"/>
      <c r="F36" s="1" t="s">
        <v>35</v>
      </c>
      <c r="G36" s="1"/>
      <c r="H36" s="2">
        <v>44</v>
      </c>
    </row>
    <row r="37" spans="1:8" x14ac:dyDescent="0.75">
      <c r="A37" s="1"/>
      <c r="B37" s="1"/>
      <c r="C37" s="1"/>
      <c r="D37" s="1"/>
      <c r="E37" s="1"/>
      <c r="F37" s="1" t="s">
        <v>36</v>
      </c>
      <c r="G37" s="1"/>
      <c r="H37" s="2">
        <v>250</v>
      </c>
    </row>
    <row r="38" spans="1:8" x14ac:dyDescent="0.75">
      <c r="A38" s="1"/>
      <c r="B38" s="1"/>
      <c r="C38" s="1"/>
      <c r="D38" s="1"/>
      <c r="E38" s="1"/>
      <c r="F38" s="1" t="s">
        <v>37</v>
      </c>
      <c r="G38" s="1"/>
      <c r="H38" s="2">
        <v>58</v>
      </c>
    </row>
    <row r="39" spans="1:8" ht="15.5" thickBot="1" x14ac:dyDescent="0.9">
      <c r="A39" s="1"/>
      <c r="B39" s="1"/>
      <c r="C39" s="1"/>
      <c r="D39" s="1"/>
      <c r="E39" s="1"/>
      <c r="F39" s="1" t="s">
        <v>38</v>
      </c>
      <c r="G39" s="1"/>
      <c r="H39" s="3">
        <v>22.6</v>
      </c>
    </row>
    <row r="40" spans="1:8" x14ac:dyDescent="0.75">
      <c r="A40" s="1"/>
      <c r="B40" s="1"/>
      <c r="C40" s="1"/>
      <c r="D40" s="1"/>
      <c r="E40" s="1" t="s">
        <v>39</v>
      </c>
      <c r="F40" s="1"/>
      <c r="G40" s="1"/>
      <c r="H40" s="2">
        <f>ROUND(SUM(H33:H39),5)</f>
        <v>521.89</v>
      </c>
    </row>
    <row r="41" spans="1:8" x14ac:dyDescent="0.75">
      <c r="A41" s="1"/>
      <c r="B41" s="1"/>
      <c r="C41" s="1"/>
      <c r="D41" s="1"/>
      <c r="E41" s="1" t="s">
        <v>40</v>
      </c>
      <c r="F41" s="1"/>
      <c r="G41" s="1"/>
      <c r="H41" s="2"/>
    </row>
    <row r="42" spans="1:8" x14ac:dyDescent="0.75">
      <c r="A42" s="1"/>
      <c r="B42" s="1"/>
      <c r="C42" s="1"/>
      <c r="D42" s="1"/>
      <c r="E42" s="1"/>
      <c r="F42" s="1" t="s">
        <v>41</v>
      </c>
      <c r="G42" s="1"/>
      <c r="H42" s="2">
        <v>688.75</v>
      </c>
    </row>
    <row r="43" spans="1:8" x14ac:dyDescent="0.75">
      <c r="A43" s="1"/>
      <c r="B43" s="1"/>
      <c r="C43" s="1"/>
      <c r="D43" s="1"/>
      <c r="E43" s="1"/>
      <c r="F43" s="1" t="s">
        <v>42</v>
      </c>
      <c r="G43" s="1"/>
      <c r="H43" s="2">
        <v>323.45</v>
      </c>
    </row>
    <row r="44" spans="1:8" x14ac:dyDescent="0.75">
      <c r="A44" s="1"/>
      <c r="B44" s="1"/>
      <c r="C44" s="1"/>
      <c r="D44" s="1"/>
      <c r="E44" s="1"/>
      <c r="F44" s="1" t="s">
        <v>43</v>
      </c>
      <c r="G44" s="1"/>
      <c r="H44" s="2">
        <v>100</v>
      </c>
    </row>
    <row r="45" spans="1:8" x14ac:dyDescent="0.75">
      <c r="A45" s="1"/>
      <c r="B45" s="1"/>
      <c r="C45" s="1"/>
      <c r="D45" s="1"/>
      <c r="E45" s="1"/>
      <c r="F45" s="1" t="s">
        <v>44</v>
      </c>
      <c r="G45" s="1"/>
      <c r="H45" s="2">
        <v>400</v>
      </c>
    </row>
    <row r="46" spans="1:8" x14ac:dyDescent="0.75">
      <c r="A46" s="1"/>
      <c r="B46" s="1"/>
      <c r="C46" s="1"/>
      <c r="D46" s="1"/>
      <c r="E46" s="1"/>
      <c r="F46" s="1" t="s">
        <v>45</v>
      </c>
      <c r="G46" s="1"/>
      <c r="H46" s="2">
        <v>3431.82</v>
      </c>
    </row>
    <row r="47" spans="1:8" x14ac:dyDescent="0.75">
      <c r="A47" s="1"/>
      <c r="B47" s="1"/>
      <c r="C47" s="1"/>
      <c r="D47" s="1"/>
      <c r="E47" s="1"/>
      <c r="F47" s="1" t="s">
        <v>46</v>
      </c>
      <c r="G47" s="1"/>
      <c r="H47" s="2">
        <v>599.6</v>
      </c>
    </row>
    <row r="48" spans="1:8" ht="15.5" thickBot="1" x14ac:dyDescent="0.9">
      <c r="A48" s="1"/>
      <c r="B48" s="1"/>
      <c r="C48" s="1"/>
      <c r="D48" s="1"/>
      <c r="E48" s="1"/>
      <c r="F48" s="1" t="s">
        <v>47</v>
      </c>
      <c r="G48" s="1"/>
      <c r="H48" s="3">
        <v>932</v>
      </c>
    </row>
    <row r="49" spans="1:8" x14ac:dyDescent="0.75">
      <c r="A49" s="1"/>
      <c r="B49" s="1"/>
      <c r="C49" s="1"/>
      <c r="D49" s="1"/>
      <c r="E49" s="1" t="s">
        <v>48</v>
      </c>
      <c r="F49" s="1"/>
      <c r="G49" s="1"/>
      <c r="H49" s="2">
        <f>ROUND(SUM(H41:H48),5)</f>
        <v>6475.62</v>
      </c>
    </row>
    <row r="50" spans="1:8" x14ac:dyDescent="0.75">
      <c r="A50" s="1"/>
      <c r="B50" s="1"/>
      <c r="C50" s="1"/>
      <c r="D50" s="1"/>
      <c r="E50" s="1" t="s">
        <v>49</v>
      </c>
      <c r="F50" s="1"/>
      <c r="G50" s="1"/>
      <c r="H50" s="2"/>
    </row>
    <row r="51" spans="1:8" ht="15.5" thickBot="1" x14ac:dyDescent="0.9">
      <c r="A51" s="1"/>
      <c r="B51" s="1"/>
      <c r="C51" s="1"/>
      <c r="D51" s="1"/>
      <c r="E51" s="1"/>
      <c r="F51" s="1" t="s">
        <v>50</v>
      </c>
      <c r="G51" s="1"/>
      <c r="H51" s="3">
        <v>354</v>
      </c>
    </row>
    <row r="52" spans="1:8" x14ac:dyDescent="0.75">
      <c r="A52" s="1"/>
      <c r="B52" s="1"/>
      <c r="C52" s="1"/>
      <c r="D52" s="1"/>
      <c r="E52" s="1" t="s">
        <v>51</v>
      </c>
      <c r="F52" s="1"/>
      <c r="G52" s="1"/>
      <c r="H52" s="2">
        <f>ROUND(SUM(H50:H51),5)</f>
        <v>354</v>
      </c>
    </row>
    <row r="53" spans="1:8" x14ac:dyDescent="0.75">
      <c r="A53" s="1"/>
      <c r="B53" s="1"/>
      <c r="C53" s="1"/>
      <c r="D53" s="1"/>
      <c r="E53" s="1" t="s">
        <v>52</v>
      </c>
      <c r="F53" s="1"/>
      <c r="G53" s="1"/>
      <c r="H53" s="2"/>
    </row>
    <row r="54" spans="1:8" x14ac:dyDescent="0.75">
      <c r="A54" s="1"/>
      <c r="B54" s="1"/>
      <c r="C54" s="1"/>
      <c r="D54" s="1"/>
      <c r="E54" s="1"/>
      <c r="F54" s="1" t="s">
        <v>53</v>
      </c>
      <c r="G54" s="1"/>
      <c r="H54" s="2">
        <v>517.42999999999995</v>
      </c>
    </row>
    <row r="55" spans="1:8" x14ac:dyDescent="0.75">
      <c r="A55" s="1"/>
      <c r="B55" s="1"/>
      <c r="C55" s="1"/>
      <c r="D55" s="1"/>
      <c r="E55" s="1"/>
      <c r="F55" s="1" t="s">
        <v>54</v>
      </c>
      <c r="G55" s="1"/>
      <c r="H55" s="2">
        <v>413.9</v>
      </c>
    </row>
    <row r="56" spans="1:8" x14ac:dyDescent="0.75">
      <c r="A56" s="1"/>
      <c r="B56" s="1"/>
      <c r="C56" s="1"/>
      <c r="D56" s="1"/>
      <c r="E56" s="1"/>
      <c r="F56" s="1" t="s">
        <v>55</v>
      </c>
      <c r="G56" s="1"/>
      <c r="H56" s="2">
        <v>355.16</v>
      </c>
    </row>
    <row r="57" spans="1:8" ht="15.5" thickBot="1" x14ac:dyDescent="0.9">
      <c r="A57" s="1"/>
      <c r="B57" s="1"/>
      <c r="C57" s="1"/>
      <c r="D57" s="1"/>
      <c r="E57" s="1"/>
      <c r="F57" s="1" t="s">
        <v>56</v>
      </c>
      <c r="G57" s="1"/>
      <c r="H57" s="3">
        <v>494.22</v>
      </c>
    </row>
    <row r="58" spans="1:8" x14ac:dyDescent="0.75">
      <c r="A58" s="1"/>
      <c r="B58" s="1"/>
      <c r="C58" s="1"/>
      <c r="D58" s="1"/>
      <c r="E58" s="1" t="s">
        <v>57</v>
      </c>
      <c r="F58" s="1"/>
      <c r="G58" s="1"/>
      <c r="H58" s="2">
        <f>ROUND(SUM(H53:H57),5)</f>
        <v>1780.71</v>
      </c>
    </row>
    <row r="59" spans="1:8" x14ac:dyDescent="0.75">
      <c r="A59" s="1"/>
      <c r="B59" s="1"/>
      <c r="C59" s="1"/>
      <c r="D59" s="1"/>
      <c r="E59" s="1" t="s">
        <v>58</v>
      </c>
      <c r="F59" s="1"/>
      <c r="G59" s="1"/>
      <c r="H59" s="2"/>
    </row>
    <row r="60" spans="1:8" ht="15.5" thickBot="1" x14ac:dyDescent="0.9">
      <c r="A60" s="1"/>
      <c r="B60" s="1"/>
      <c r="C60" s="1"/>
      <c r="D60" s="1"/>
      <c r="E60" s="1"/>
      <c r="F60" s="1" t="s">
        <v>59</v>
      </c>
      <c r="G60" s="1"/>
      <c r="H60" s="3">
        <v>419.88</v>
      </c>
    </row>
    <row r="61" spans="1:8" x14ac:dyDescent="0.75">
      <c r="A61" s="1"/>
      <c r="B61" s="1"/>
      <c r="C61" s="1"/>
      <c r="D61" s="1"/>
      <c r="E61" s="1" t="s">
        <v>60</v>
      </c>
      <c r="F61" s="1"/>
      <c r="G61" s="1"/>
      <c r="H61" s="2">
        <f>ROUND(SUM(H59:H60),5)</f>
        <v>419.88</v>
      </c>
    </row>
    <row r="62" spans="1:8" x14ac:dyDescent="0.75">
      <c r="A62" s="1"/>
      <c r="B62" s="1"/>
      <c r="C62" s="1"/>
      <c r="D62" s="1"/>
      <c r="E62" s="1" t="s">
        <v>61</v>
      </c>
      <c r="F62" s="1"/>
      <c r="G62" s="1"/>
      <c r="H62" s="2"/>
    </row>
    <row r="63" spans="1:8" ht="15.5" thickBot="1" x14ac:dyDescent="0.9">
      <c r="A63" s="1"/>
      <c r="B63" s="1"/>
      <c r="C63" s="1"/>
      <c r="D63" s="1"/>
      <c r="E63" s="1"/>
      <c r="F63" s="1" t="s">
        <v>62</v>
      </c>
      <c r="G63" s="1"/>
      <c r="H63" s="4">
        <v>250</v>
      </c>
    </row>
    <row r="64" spans="1:8" ht="15.5" thickBot="1" x14ac:dyDescent="0.9">
      <c r="A64" s="1"/>
      <c r="B64" s="1"/>
      <c r="C64" s="1"/>
      <c r="D64" s="1"/>
      <c r="E64" s="1" t="s">
        <v>63</v>
      </c>
      <c r="F64" s="1"/>
      <c r="G64" s="1"/>
      <c r="H64" s="5">
        <f>ROUND(SUM(H62:H63),5)</f>
        <v>250</v>
      </c>
    </row>
    <row r="65" spans="1:8" ht="15.5" thickBot="1" x14ac:dyDescent="0.9">
      <c r="A65" s="1"/>
      <c r="B65" s="1"/>
      <c r="C65" s="1"/>
      <c r="D65" s="1" t="s">
        <v>64</v>
      </c>
      <c r="E65" s="1"/>
      <c r="F65" s="1"/>
      <c r="G65" s="1"/>
      <c r="H65" s="6">
        <f>ROUND(H15+H22+H28+H32+H40+H49+H52+H58+H61+H64,5)</f>
        <v>22079.93</v>
      </c>
    </row>
    <row r="66" spans="1:8" x14ac:dyDescent="0.75">
      <c r="A66" s="1"/>
      <c r="B66" s="1" t="s">
        <v>65</v>
      </c>
      <c r="C66" s="1"/>
      <c r="D66" s="1"/>
      <c r="E66" s="1"/>
      <c r="F66" s="1"/>
      <c r="G66" s="1"/>
      <c r="H66" s="2">
        <f>ROUND(H2+H14-H65,5)</f>
        <v>-2296.83</v>
      </c>
    </row>
    <row r="67" spans="1:8" x14ac:dyDescent="0.75">
      <c r="A67" s="1"/>
      <c r="B67" s="1" t="s">
        <v>66</v>
      </c>
      <c r="C67" s="1"/>
      <c r="D67" s="1"/>
      <c r="E67" s="1"/>
      <c r="F67" s="1"/>
      <c r="G67" s="1"/>
      <c r="H67" s="2"/>
    </row>
    <row r="68" spans="1:8" x14ac:dyDescent="0.75">
      <c r="A68" s="1"/>
      <c r="B68" s="1"/>
      <c r="C68" s="1" t="s">
        <v>67</v>
      </c>
      <c r="D68" s="1"/>
      <c r="E68" s="1"/>
      <c r="F68" s="1"/>
      <c r="G68" s="1"/>
      <c r="H68" s="2"/>
    </row>
    <row r="69" spans="1:8" x14ac:dyDescent="0.75">
      <c r="A69" s="1"/>
      <c r="B69" s="1"/>
      <c r="C69" s="1"/>
      <c r="D69" s="1" t="s">
        <v>68</v>
      </c>
      <c r="E69" s="1"/>
      <c r="F69" s="1"/>
      <c r="G69" s="1"/>
      <c r="H69" s="2"/>
    </row>
    <row r="70" spans="1:8" ht="15.5" thickBot="1" x14ac:dyDescent="0.9">
      <c r="A70" s="1"/>
      <c r="B70" s="1"/>
      <c r="C70" s="1"/>
      <c r="D70" s="1"/>
      <c r="E70" s="1" t="s">
        <v>69</v>
      </c>
      <c r="F70" s="1"/>
      <c r="G70" s="1"/>
      <c r="H70" s="3">
        <v>145</v>
      </c>
    </row>
    <row r="71" spans="1:8" x14ac:dyDescent="0.75">
      <c r="A71" s="1"/>
      <c r="B71" s="1"/>
      <c r="C71" s="1"/>
      <c r="D71" s="1" t="s">
        <v>70</v>
      </c>
      <c r="E71" s="1"/>
      <c r="F71" s="1"/>
      <c r="G71" s="1"/>
      <c r="H71" s="2">
        <f>ROUND(SUM(H69:H70),5)</f>
        <v>145</v>
      </c>
    </row>
    <row r="72" spans="1:8" x14ac:dyDescent="0.75">
      <c r="A72" s="1"/>
      <c r="B72" s="1"/>
      <c r="C72" s="1"/>
      <c r="D72" s="1" t="s">
        <v>71</v>
      </c>
      <c r="E72" s="1"/>
      <c r="F72" s="1"/>
      <c r="G72" s="1"/>
      <c r="H72" s="2">
        <v>3.65</v>
      </c>
    </row>
    <row r="73" spans="1:8" x14ac:dyDescent="0.75">
      <c r="A73" s="1"/>
      <c r="B73" s="1"/>
      <c r="C73" s="1"/>
      <c r="D73" s="1" t="s">
        <v>72</v>
      </c>
      <c r="E73" s="1"/>
      <c r="F73" s="1"/>
      <c r="G73" s="1"/>
      <c r="H73" s="2"/>
    </row>
    <row r="74" spans="1:8" x14ac:dyDescent="0.75">
      <c r="A74" s="1"/>
      <c r="B74" s="1"/>
      <c r="C74" s="1"/>
      <c r="D74" s="1"/>
      <c r="E74" s="1" t="s">
        <v>73</v>
      </c>
      <c r="F74" s="1"/>
      <c r="G74" s="1"/>
      <c r="H74" s="2">
        <v>20</v>
      </c>
    </row>
    <row r="75" spans="1:8" ht="15.5" thickBot="1" x14ac:dyDescent="0.9">
      <c r="A75" s="1"/>
      <c r="B75" s="1"/>
      <c r="C75" s="1"/>
      <c r="D75" s="1"/>
      <c r="E75" s="1" t="s">
        <v>74</v>
      </c>
      <c r="F75" s="1"/>
      <c r="G75" s="1"/>
      <c r="H75" s="3">
        <v>-1000</v>
      </c>
    </row>
    <row r="76" spans="1:8" x14ac:dyDescent="0.75">
      <c r="A76" s="1"/>
      <c r="B76" s="1"/>
      <c r="C76" s="1"/>
      <c r="D76" s="1" t="s">
        <v>75</v>
      </c>
      <c r="E76" s="1"/>
      <c r="F76" s="1"/>
      <c r="G76" s="1"/>
      <c r="H76" s="2">
        <f>ROUND(SUM(H73:H75),5)</f>
        <v>-980</v>
      </c>
    </row>
    <row r="77" spans="1:8" x14ac:dyDescent="0.75">
      <c r="A77" s="1"/>
      <c r="B77" s="1"/>
      <c r="C77" s="1"/>
      <c r="D77" s="1" t="s">
        <v>76</v>
      </c>
      <c r="E77" s="1"/>
      <c r="F77" s="1"/>
      <c r="G77" s="1"/>
      <c r="H77" s="2"/>
    </row>
    <row r="78" spans="1:8" x14ac:dyDescent="0.75">
      <c r="A78" s="1"/>
      <c r="B78" s="1"/>
      <c r="C78" s="1"/>
      <c r="D78" s="1"/>
      <c r="E78" s="1" t="s">
        <v>77</v>
      </c>
      <c r="F78" s="1"/>
      <c r="G78" s="1"/>
      <c r="H78" s="2">
        <v>0</v>
      </c>
    </row>
    <row r="79" spans="1:8" x14ac:dyDescent="0.75">
      <c r="A79" s="1"/>
      <c r="B79" s="1"/>
      <c r="C79" s="1"/>
      <c r="D79" s="1"/>
      <c r="E79" s="1" t="s">
        <v>78</v>
      </c>
      <c r="F79" s="1"/>
      <c r="G79" s="1"/>
      <c r="H79" s="2">
        <v>-11971.28</v>
      </c>
    </row>
    <row r="80" spans="1:8" ht="15.5" thickBot="1" x14ac:dyDescent="0.9">
      <c r="A80" s="1"/>
      <c r="B80" s="1"/>
      <c r="C80" s="1"/>
      <c r="D80" s="1"/>
      <c r="E80" s="1" t="s">
        <v>79</v>
      </c>
      <c r="F80" s="1"/>
      <c r="G80" s="1"/>
      <c r="H80" s="4">
        <v>-235.52</v>
      </c>
    </row>
    <row r="81" spans="1:8" ht="15.5" thickBot="1" x14ac:dyDescent="0.9">
      <c r="A81" s="1"/>
      <c r="B81" s="1"/>
      <c r="C81" s="1"/>
      <c r="D81" s="1" t="s">
        <v>80</v>
      </c>
      <c r="E81" s="1"/>
      <c r="F81" s="1"/>
      <c r="G81" s="1"/>
      <c r="H81" s="5">
        <f>ROUND(SUM(H77:H80),5)</f>
        <v>-12206.8</v>
      </c>
    </row>
    <row r="82" spans="1:8" ht="15.5" thickBot="1" x14ac:dyDescent="0.9">
      <c r="A82" s="1"/>
      <c r="B82" s="1"/>
      <c r="C82" s="1" t="s">
        <v>81</v>
      </c>
      <c r="D82" s="1"/>
      <c r="E82" s="1"/>
      <c r="F82" s="1"/>
      <c r="G82" s="1"/>
      <c r="H82" s="5">
        <f>ROUND(H68+SUM(H71:H72)+H76+H81,5)</f>
        <v>-13038.15</v>
      </c>
    </row>
    <row r="83" spans="1:8" ht="15.5" thickBot="1" x14ac:dyDescent="0.9">
      <c r="A83" s="1"/>
      <c r="B83" s="1" t="s">
        <v>82</v>
      </c>
      <c r="C83" s="1"/>
      <c r="D83" s="1"/>
      <c r="E83" s="1"/>
      <c r="F83" s="1"/>
      <c r="G83" s="1"/>
      <c r="H83" s="5">
        <f>ROUND(H67+H82,5)</f>
        <v>-13038.15</v>
      </c>
    </row>
    <row r="84" spans="1:8" s="8" customFormat="1" ht="11.25" thickBot="1" x14ac:dyDescent="0.65">
      <c r="A84" s="1" t="s">
        <v>83</v>
      </c>
      <c r="B84" s="1"/>
      <c r="C84" s="1"/>
      <c r="D84" s="1"/>
      <c r="E84" s="1"/>
      <c r="F84" s="1"/>
      <c r="G84" s="1"/>
      <c r="H84" s="7">
        <f>ROUND(H66+H83,5)</f>
        <v>-15334.98</v>
      </c>
    </row>
    <row r="85" spans="1:8" ht="15.5" thickTop="1" x14ac:dyDescent="0.75"/>
  </sheetData>
  <pageMargins left="0.7" right="0.7" top="0.75" bottom="0.75" header="0.1" footer="0.3"/>
  <pageSetup orientation="portrait" r:id="rId1"/>
  <headerFooter>
    <oddHeader>&amp;L&amp;"Arial,Bold"&amp;8 7:46 AM
&amp;"Arial,Bold"&amp;8 06/06/19
&amp;"Arial,Bold"&amp;8 Accrual Basis&amp;C&amp;"Arial,Bold"&amp;12 THE EPISCOPAL CHURCH OF THE ATONEMENT
&amp;"Arial,Bold"&amp;14 Profit &amp;&amp; Loss
&amp;"Arial,Bold"&amp;10 May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31750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31750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YTD_SOFP</vt:lpstr>
      <vt:lpstr>YTD P&amp;L</vt:lpstr>
      <vt:lpstr>May BalSheet</vt:lpstr>
      <vt:lpstr>May P&amp;L</vt:lpstr>
      <vt:lpstr>'May BalSheet'!Print_Titles</vt:lpstr>
      <vt:lpstr>'May P&amp;L'!Print_Titles</vt:lpstr>
      <vt:lpstr>'YTD P&amp;L'!Print_Titles</vt:lpstr>
      <vt:lpstr>YTD_SOFP!Print_Titles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Pookrum</dc:creator>
  <cp:lastModifiedBy>Karen Neal</cp:lastModifiedBy>
  <dcterms:created xsi:type="dcterms:W3CDTF">2019-06-06T11:46:37Z</dcterms:created>
  <dcterms:modified xsi:type="dcterms:W3CDTF">2019-06-08T03:07:21Z</dcterms:modified>
</cp:coreProperties>
</file>